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06" windowWidth="8835" windowHeight="8970" tabRatio="599" firstSheet="9" activeTab="16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2-8" sheetId="8" r:id="rId8"/>
    <sheet name="2-9" sheetId="9" r:id="rId9"/>
    <sheet name="2-10" sheetId="10" r:id="rId10"/>
    <sheet name="2-11" sheetId="11" r:id="rId11"/>
    <sheet name="2-12" sheetId="12" r:id="rId12"/>
    <sheet name="２-13" sheetId="13" r:id="rId13"/>
    <sheet name="2-14年齢国調" sheetId="14" r:id="rId14"/>
    <sheet name="2-15（登録人口）" sheetId="15" r:id="rId15"/>
    <sheet name="2-16(地区国調)" sheetId="16" r:id="rId16"/>
    <sheet name="2-17" sheetId="17" r:id="rId17"/>
  </sheets>
  <definedNames>
    <definedName name="_xlnm.Print_Area" localSheetId="9">'2-10'!$A$1:$V$29</definedName>
    <definedName name="_xlnm.Print_Area" localSheetId="11">'2-12'!$A$1:$AD$51</definedName>
    <definedName name="_xlnm.Print_Area" localSheetId="12">'２-13'!$A$1:$P$48</definedName>
    <definedName name="_xlnm.Print_Area" localSheetId="13">'2-14年齢国調'!$A$1:$P$48</definedName>
    <definedName name="_xlnm.Print_Area" localSheetId="15">'2-16(地区国調)'!$A$1:$Z$52</definedName>
    <definedName name="_xlnm.Print_Area" localSheetId="16">'2-17'!$A$1:$P$49</definedName>
    <definedName name="_xlnm.Print_Area" localSheetId="2">'2-3'!$A$1:$I$27</definedName>
    <definedName name="_xlnm.Print_Area" localSheetId="3">'2-4'!$A$1:$K$33</definedName>
    <definedName name="_xlnm.Print_Area" localSheetId="4">'2-5'!$A$1:$H$19</definedName>
    <definedName name="_xlnm.Print_Area" localSheetId="6">'2-7'!$A$1:$AC$30</definedName>
    <definedName name="_xlnm.Print_Area" localSheetId="7">'2-8'!$A$1:$M$15</definedName>
    <definedName name="_xlnm.Print_Area" localSheetId="8">'2-9'!$A$1:$V$31</definedName>
  </definedNames>
  <calcPr fullCalcOnLoad="1"/>
</workbook>
</file>

<file path=xl/sharedStrings.xml><?xml version="1.0" encoding="utf-8"?>
<sst xmlns="http://schemas.openxmlformats.org/spreadsheetml/2006/main" count="1764" uniqueCount="757">
  <si>
    <t>年次</t>
  </si>
  <si>
    <t>婚姻</t>
  </si>
  <si>
    <t>離婚</t>
  </si>
  <si>
    <t>死産</t>
  </si>
  <si>
    <t>差</t>
  </si>
  <si>
    <t>実数</t>
  </si>
  <si>
    <t>増減</t>
  </si>
  <si>
    <t>増加率</t>
  </si>
  <si>
    <t>率</t>
  </si>
  <si>
    <t>年次</t>
  </si>
  <si>
    <t>総人口</t>
  </si>
  <si>
    <t>総面積</t>
  </si>
  <si>
    <t>人口集中
地区人口</t>
  </si>
  <si>
    <t>総人口に
対する割合</t>
  </si>
  <si>
    <t>人口集中
地区面積</t>
  </si>
  <si>
    <t>総面積に
対する割合</t>
  </si>
  <si>
    <t>昼間人口
①</t>
  </si>
  <si>
    <t>流出人口状況</t>
  </si>
  <si>
    <t>昼間人口比率
①／②</t>
  </si>
  <si>
    <t>増減（△）</t>
  </si>
  <si>
    <t>流入人口</t>
  </si>
  <si>
    <t>流出人口</t>
  </si>
  <si>
    <t>35年</t>
  </si>
  <si>
    <t>40年</t>
  </si>
  <si>
    <t>45年</t>
  </si>
  <si>
    <t>50年</t>
  </si>
  <si>
    <t>55年</t>
  </si>
  <si>
    <t>60年</t>
  </si>
  <si>
    <t>61年</t>
  </si>
  <si>
    <t>62年</t>
  </si>
  <si>
    <t>63年</t>
  </si>
  <si>
    <t>3年</t>
  </si>
  <si>
    <t>4年</t>
  </si>
  <si>
    <t>5年</t>
  </si>
  <si>
    <t>6年</t>
  </si>
  <si>
    <t>7年</t>
  </si>
  <si>
    <t>8年</t>
  </si>
  <si>
    <t>9年</t>
  </si>
  <si>
    <t>12年</t>
  </si>
  <si>
    <t>本庁</t>
  </si>
  <si>
    <t>府所町</t>
  </si>
  <si>
    <t>樅山町</t>
  </si>
  <si>
    <t>緑町2丁目</t>
  </si>
  <si>
    <t>府中町</t>
  </si>
  <si>
    <t>塩山町</t>
  </si>
  <si>
    <t>緑町3丁目</t>
  </si>
  <si>
    <t>府所本町</t>
  </si>
  <si>
    <t>奈佐原町</t>
  </si>
  <si>
    <t>泉町</t>
  </si>
  <si>
    <t>西鹿沼町</t>
  </si>
  <si>
    <t>日光奈良部町</t>
  </si>
  <si>
    <t>流通センター</t>
  </si>
  <si>
    <t>睦町</t>
  </si>
  <si>
    <t>日吉町</t>
  </si>
  <si>
    <t>下奈良部町</t>
  </si>
  <si>
    <t>松原1丁目</t>
  </si>
  <si>
    <t>戸張町</t>
  </si>
  <si>
    <t>花岡町</t>
  </si>
  <si>
    <t>上奈良部町</t>
  </si>
  <si>
    <t>松原2丁目</t>
  </si>
  <si>
    <t>坂田山1丁目</t>
  </si>
  <si>
    <t>みなみ町</t>
  </si>
  <si>
    <t>松原3丁目</t>
  </si>
  <si>
    <t>上材木町</t>
  </si>
  <si>
    <t>坂田山2丁目</t>
  </si>
  <si>
    <t>板荷地区</t>
  </si>
  <si>
    <t>松原4丁目</t>
  </si>
  <si>
    <t>天神町</t>
  </si>
  <si>
    <t>坂田山3丁目</t>
  </si>
  <si>
    <t>板荷</t>
  </si>
  <si>
    <t>南摩地区</t>
  </si>
  <si>
    <t>久保町</t>
  </si>
  <si>
    <t>坂田山4丁目</t>
  </si>
  <si>
    <t>西大芦地区</t>
  </si>
  <si>
    <t>佐目町</t>
  </si>
  <si>
    <t>銀座1丁目</t>
  </si>
  <si>
    <t>菊沢地区</t>
  </si>
  <si>
    <t>下大久保</t>
  </si>
  <si>
    <t>油田町</t>
  </si>
  <si>
    <t>銀座2丁目</t>
  </si>
  <si>
    <t>玉田町</t>
  </si>
  <si>
    <t>上大久保</t>
  </si>
  <si>
    <t>下南摩町</t>
  </si>
  <si>
    <t>今宮町</t>
  </si>
  <si>
    <t>見野</t>
  </si>
  <si>
    <t>草久</t>
  </si>
  <si>
    <t>西沢町</t>
  </si>
  <si>
    <t>仲町</t>
  </si>
  <si>
    <t>下遠部</t>
  </si>
  <si>
    <t>加蘇地区</t>
  </si>
  <si>
    <t>上南摩町</t>
  </si>
  <si>
    <t>麻苧町</t>
  </si>
  <si>
    <t>富岡</t>
  </si>
  <si>
    <t>野尻</t>
  </si>
  <si>
    <t>旭が丘</t>
  </si>
  <si>
    <t>石橋町</t>
  </si>
  <si>
    <t>武子</t>
  </si>
  <si>
    <t>加園</t>
  </si>
  <si>
    <t>南押原地区</t>
  </si>
  <si>
    <t>下材木町</t>
  </si>
  <si>
    <t>下武子町</t>
  </si>
  <si>
    <t>下久我</t>
  </si>
  <si>
    <t>楡木町</t>
  </si>
  <si>
    <t>寺町</t>
  </si>
  <si>
    <t>古賀志町</t>
  </si>
  <si>
    <t>上久我</t>
  </si>
  <si>
    <t>磯町</t>
  </si>
  <si>
    <t>蓬莱町</t>
  </si>
  <si>
    <t>高谷</t>
  </si>
  <si>
    <t>北犬飼地区</t>
  </si>
  <si>
    <t>野沢町</t>
  </si>
  <si>
    <t>三幸町</t>
  </si>
  <si>
    <t>仁神堂町</t>
  </si>
  <si>
    <t>上石川</t>
  </si>
  <si>
    <t>亀和田町</t>
  </si>
  <si>
    <t>鳥居跡町</t>
  </si>
  <si>
    <t>栃窪</t>
  </si>
  <si>
    <t>北赤塚町</t>
  </si>
  <si>
    <t>万町</t>
  </si>
  <si>
    <t>千渡</t>
  </si>
  <si>
    <t>白桑田</t>
  </si>
  <si>
    <t>藤江町</t>
  </si>
  <si>
    <t>文化橋町</t>
  </si>
  <si>
    <t>東大芦地区</t>
  </si>
  <si>
    <t>深津</t>
  </si>
  <si>
    <t>南上野町</t>
  </si>
  <si>
    <t>朝日町</t>
  </si>
  <si>
    <t>酒野谷</t>
  </si>
  <si>
    <t>下石川</t>
  </si>
  <si>
    <t>大和田町</t>
  </si>
  <si>
    <t>上田町</t>
  </si>
  <si>
    <t>下日向</t>
  </si>
  <si>
    <t>池ノ森</t>
  </si>
  <si>
    <t>末広町</t>
  </si>
  <si>
    <t>上日向</t>
  </si>
  <si>
    <t>さつき町</t>
  </si>
  <si>
    <t>東末広町</t>
  </si>
  <si>
    <t>深岩</t>
  </si>
  <si>
    <t>晃望台</t>
  </si>
  <si>
    <t>中田町</t>
  </si>
  <si>
    <t>笹原田</t>
  </si>
  <si>
    <t>東町1丁目</t>
  </si>
  <si>
    <t>下横町</t>
  </si>
  <si>
    <t>下沢</t>
  </si>
  <si>
    <t>東町2丁目</t>
  </si>
  <si>
    <t>下田町1丁目</t>
  </si>
  <si>
    <t>引田</t>
  </si>
  <si>
    <t>東町3丁目</t>
  </si>
  <si>
    <t>下田町2丁目</t>
  </si>
  <si>
    <t>北押原地区</t>
  </si>
  <si>
    <t>幸町1丁目</t>
  </si>
  <si>
    <t>貝島町</t>
  </si>
  <si>
    <t>村井町</t>
  </si>
  <si>
    <t>幸町2丁目</t>
  </si>
  <si>
    <t>上野町</t>
  </si>
  <si>
    <t>上殿町</t>
  </si>
  <si>
    <t>緑町1丁目</t>
  </si>
  <si>
    <t>総数</t>
  </si>
  <si>
    <t>A</t>
  </si>
  <si>
    <t>B</t>
  </si>
  <si>
    <t>C</t>
  </si>
  <si>
    <t>D</t>
  </si>
  <si>
    <t>E</t>
  </si>
  <si>
    <t>F</t>
  </si>
  <si>
    <t>G</t>
  </si>
  <si>
    <t>H</t>
  </si>
  <si>
    <t>J</t>
  </si>
  <si>
    <t>専門的・技術
的職業従事者</t>
  </si>
  <si>
    <t>管理的
職業従事者</t>
  </si>
  <si>
    <t>事務
従事者</t>
  </si>
  <si>
    <t>販売
従事者</t>
  </si>
  <si>
    <t>サービス職業
従事者</t>
  </si>
  <si>
    <t>保安職業
従事者</t>
  </si>
  <si>
    <t>農林漁業
作業者</t>
  </si>
  <si>
    <t>運輸・通信
従事者</t>
  </si>
  <si>
    <t>I</t>
  </si>
  <si>
    <t>分類不能
の職業</t>
  </si>
  <si>
    <t>（各年10月1日現在）</t>
  </si>
  <si>
    <t>技能工、採掘・
製造・建設・作業者
及び労務作業者</t>
  </si>
  <si>
    <t>千手町</t>
  </si>
  <si>
    <t>第2次産業</t>
  </si>
  <si>
    <t>第3次産業</t>
  </si>
  <si>
    <t>5～9</t>
  </si>
  <si>
    <t>10～14</t>
  </si>
  <si>
    <t>15～19</t>
  </si>
  <si>
    <t>20～24</t>
  </si>
  <si>
    <t>25～29</t>
  </si>
  <si>
    <t>35～39</t>
  </si>
  <si>
    <t>40～44</t>
  </si>
  <si>
    <t>45～49</t>
  </si>
  <si>
    <t>50～54</t>
  </si>
  <si>
    <t>55～59</t>
  </si>
  <si>
    <t>65～69</t>
  </si>
  <si>
    <t>70～74</t>
  </si>
  <si>
    <t>75～79</t>
  </si>
  <si>
    <t>80～84</t>
  </si>
  <si>
    <t>85以上</t>
  </si>
  <si>
    <t>年齢</t>
  </si>
  <si>
    <t>総数</t>
  </si>
  <si>
    <t>男</t>
  </si>
  <si>
    <t>女</t>
  </si>
  <si>
    <t>0～4歳</t>
  </si>
  <si>
    <t>0～4</t>
  </si>
  <si>
    <t>30～34</t>
  </si>
  <si>
    <t>60～64</t>
  </si>
  <si>
    <t>0～14</t>
  </si>
  <si>
    <t>15～64</t>
  </si>
  <si>
    <t>65以上</t>
  </si>
  <si>
    <t>60～64歳</t>
  </si>
  <si>
    <t>平均年齢</t>
  </si>
  <si>
    <t>性比</t>
  </si>
  <si>
    <t>30～34歳</t>
  </si>
  <si>
    <t>常住人口
（夜間人口）
②</t>
  </si>
  <si>
    <t>市</t>
  </si>
  <si>
    <t>県</t>
  </si>
  <si>
    <t>国</t>
  </si>
  <si>
    <t>平成2年</t>
  </si>
  <si>
    <t>昭和50年</t>
  </si>
  <si>
    <t>産業別</t>
  </si>
  <si>
    <t>雇用者</t>
  </si>
  <si>
    <t>役員</t>
  </si>
  <si>
    <t>家族
従業者</t>
  </si>
  <si>
    <t>家庭
内職者</t>
  </si>
  <si>
    <t>常雇</t>
  </si>
  <si>
    <t>臨時雇</t>
  </si>
  <si>
    <t>-</t>
  </si>
  <si>
    <t>他県</t>
  </si>
  <si>
    <t>西方町</t>
  </si>
  <si>
    <t>就業者</t>
  </si>
  <si>
    <t>通学者</t>
  </si>
  <si>
    <t>地区別</t>
  </si>
  <si>
    <t>※総数</t>
  </si>
  <si>
    <t>Ａ農業
Ｂ林業
Ｃ漁業</t>
  </si>
  <si>
    <t>Ｄ鉱     業
Ｅ建設業
Ｆ製造業</t>
  </si>
  <si>
    <t>Ｇ
Ｈ
Ｉ
Ｊ
Ｋ
Ｌ
Ｍ</t>
  </si>
  <si>
    <t>電気・ガス等
運輸・通信業
卸・小売，飲食
金融・保険業
不動産業
サービス業
公務</t>
  </si>
  <si>
    <t xml:space="preserve">第1次産業
（％）
Ａ・Ｂ・Ｃ
</t>
  </si>
  <si>
    <t xml:space="preserve">第2次産業
（％）
Ｄ・Ｅ・Ｆ
</t>
  </si>
  <si>
    <t>第3次産業
（％）
Ｇ・Ｈ・Ｉ・Ｊ・Ｋ・Ｌ・Ｍ</t>
  </si>
  <si>
    <t>鹿沼地区</t>
  </si>
  <si>
    <t>※「分類不能の産業」含む</t>
  </si>
  <si>
    <t>総数</t>
  </si>
  <si>
    <t>16歳以上</t>
  </si>
  <si>
    <t>男</t>
  </si>
  <si>
    <t>女</t>
  </si>
  <si>
    <t>15年</t>
  </si>
  <si>
    <t>2-2　　　町　　別　　世　　帯　　数　</t>
  </si>
  <si>
    <t>町　　別　　世　　帯　　数　</t>
  </si>
  <si>
    <t>及  び 男  女  別  人  口  （つ づ き ）</t>
  </si>
  <si>
    <t>（単位：戸・人）</t>
  </si>
  <si>
    <t>町別</t>
  </si>
  <si>
    <t>面     積
(ｋ㎡）</t>
  </si>
  <si>
    <t>人口</t>
  </si>
  <si>
    <t>世帯密度
（世帯／ｋ㎡）</t>
  </si>
  <si>
    <t>人口密度
（人／ｋ㎡）</t>
  </si>
  <si>
    <t>御成橋町1丁目</t>
  </si>
  <si>
    <t>御成橋町2丁目</t>
  </si>
  <si>
    <t>西茂呂1丁目</t>
  </si>
  <si>
    <t>西茂呂2丁目</t>
  </si>
  <si>
    <t>西茂呂3丁目</t>
  </si>
  <si>
    <t>西茂呂4丁目</t>
  </si>
  <si>
    <t>栄町1丁目</t>
  </si>
  <si>
    <t>栄町２丁目</t>
  </si>
  <si>
    <t>栄町3丁目</t>
  </si>
  <si>
    <t>茂呂</t>
  </si>
  <si>
    <t>資料：毎月人口調査 市民生活部調</t>
  </si>
  <si>
    <t>資料：国勢調査</t>
  </si>
  <si>
    <t>（各年10月1日現在）</t>
  </si>
  <si>
    <t>平　成 　2</t>
  </si>
  <si>
    <t xml:space="preserve"> 年</t>
  </si>
  <si>
    <t>　　　 出生率・死亡率は、10月1日現在の人口1,000人当たりの年間の出生（死亡）数。</t>
  </si>
  <si>
    <t>16年</t>
  </si>
  <si>
    <t>（単位：世帯・人・‰・件）</t>
  </si>
  <si>
    <t>（各年12月1日現在）</t>
  </si>
  <si>
    <t>（注） 世帯数、人口の実数は、12月1日及び各月1日現在。世帯数・人口の増減は対前年・対前月の数。</t>
  </si>
  <si>
    <t>　　　 動態は年別分・月別分として扱う。年別分は、1月分（2月1日現在の数）～12月分（翌年1月1日現在の数）の計、及び月別分は、</t>
  </si>
  <si>
    <t>地区別</t>
  </si>
  <si>
    <t>社会動態</t>
  </si>
  <si>
    <t>人口増加数</t>
  </si>
  <si>
    <t>出生</t>
  </si>
  <si>
    <t>死亡</t>
  </si>
  <si>
    <t>自然増減</t>
  </si>
  <si>
    <t>転入</t>
  </si>
  <si>
    <t>転出</t>
  </si>
  <si>
    <t>社会増減</t>
  </si>
  <si>
    <t>旧市内</t>
  </si>
  <si>
    <t>菊   沢</t>
  </si>
  <si>
    <t>東大芦</t>
  </si>
  <si>
    <t>北押原</t>
  </si>
  <si>
    <t>板   荷</t>
  </si>
  <si>
    <t>西大芦</t>
  </si>
  <si>
    <t>加   蘇</t>
  </si>
  <si>
    <t>北犬飼</t>
  </si>
  <si>
    <t>南   摩</t>
  </si>
  <si>
    <t>南押原</t>
  </si>
  <si>
    <t>町別</t>
  </si>
  <si>
    <t>推計人口</t>
  </si>
  <si>
    <t>増減</t>
  </si>
  <si>
    <t>増加率</t>
  </si>
  <si>
    <t>寄与率</t>
  </si>
  <si>
    <t>御成橋町1丁目</t>
  </si>
  <si>
    <t>御成橋町2丁目</t>
  </si>
  <si>
    <t>本庁</t>
  </si>
  <si>
    <t>加蘇地区</t>
  </si>
  <si>
    <t>大和田町</t>
  </si>
  <si>
    <t>南押原地区</t>
  </si>
  <si>
    <t>菊沢地区</t>
  </si>
  <si>
    <t>東大芦地区</t>
  </si>
  <si>
    <t>西茂呂1丁目</t>
  </si>
  <si>
    <t>西茂呂２丁目</t>
  </si>
  <si>
    <t>西茂呂３丁目</t>
  </si>
  <si>
    <t>西茂呂4丁目</t>
  </si>
  <si>
    <t>栄町1丁目</t>
  </si>
  <si>
    <t>栄町２丁目</t>
  </si>
  <si>
    <t>栄町3丁目</t>
  </si>
  <si>
    <t>北押原地区</t>
  </si>
  <si>
    <t>北犬飼地区</t>
  </si>
  <si>
    <t>板荷地区</t>
  </si>
  <si>
    <t>西大芦地区</t>
  </si>
  <si>
    <t>南摩地区</t>
  </si>
  <si>
    <t>（注） 寄与率は、全体の変化に対する各町の影響度を表します。</t>
  </si>
  <si>
    <t>年齢不詳</t>
  </si>
  <si>
    <t>計</t>
  </si>
  <si>
    <t>粟野</t>
  </si>
  <si>
    <t>粟野地区</t>
  </si>
  <si>
    <t>16歳未満</t>
  </si>
  <si>
    <t>平成17年</t>
  </si>
  <si>
    <t>17年</t>
  </si>
  <si>
    <t>粟野地区</t>
  </si>
  <si>
    <t>粕尾地区</t>
  </si>
  <si>
    <t>口粟野</t>
  </si>
  <si>
    <t>中粟野</t>
  </si>
  <si>
    <t>入粟野</t>
  </si>
  <si>
    <t>中粕尾</t>
  </si>
  <si>
    <t>上粕尾</t>
  </si>
  <si>
    <t>下永野</t>
  </si>
  <si>
    <t>上永野</t>
  </si>
  <si>
    <t>久野</t>
  </si>
  <si>
    <t>北半田</t>
  </si>
  <si>
    <t>下粕尾</t>
  </si>
  <si>
    <t>口粟野</t>
  </si>
  <si>
    <t>中粟野</t>
  </si>
  <si>
    <t>入粟野</t>
  </si>
  <si>
    <t>柏木</t>
  </si>
  <si>
    <t>下粕尾</t>
  </si>
  <si>
    <t>中粕尾</t>
  </si>
  <si>
    <t>上粕尾</t>
  </si>
  <si>
    <t>下永野</t>
  </si>
  <si>
    <t>上永野</t>
  </si>
  <si>
    <t>久野</t>
  </si>
  <si>
    <t>深程</t>
  </si>
  <si>
    <t>北半田</t>
  </si>
  <si>
    <t>合　計</t>
  </si>
  <si>
    <t>75以上</t>
  </si>
  <si>
    <t>大正9年</t>
  </si>
  <si>
    <t>14年</t>
  </si>
  <si>
    <t>昭和5年</t>
  </si>
  <si>
    <t>10年</t>
  </si>
  <si>
    <t>15年</t>
  </si>
  <si>
    <t>22年</t>
  </si>
  <si>
    <t>25年</t>
  </si>
  <si>
    <t>30年</t>
  </si>
  <si>
    <t>平成元年</t>
  </si>
  <si>
    <t>2年</t>
  </si>
  <si>
    <t>10年</t>
  </si>
  <si>
    <t>11年</t>
  </si>
  <si>
    <t>14年</t>
  </si>
  <si>
    <t>（12月末日現在）</t>
  </si>
  <si>
    <t>－</t>
  </si>
  <si>
    <t>東部台地区</t>
  </si>
  <si>
    <t>永野</t>
  </si>
  <si>
    <t>清洲</t>
  </si>
  <si>
    <t>深程</t>
  </si>
  <si>
    <t>及  び  男  女  別  人  口</t>
  </si>
  <si>
    <t>総計</t>
  </si>
  <si>
    <t>板荷</t>
  </si>
  <si>
    <t>東部台地区</t>
  </si>
  <si>
    <t>粕尾地区</t>
  </si>
  <si>
    <t>永野地区</t>
  </si>
  <si>
    <t>清洲地区</t>
  </si>
  <si>
    <t>世帯密度
（世帯／ｋ㎡）</t>
  </si>
  <si>
    <t>人口密度
（人／ｋ㎡）</t>
  </si>
  <si>
    <t>人口増加率
（％）</t>
  </si>
  <si>
    <t>1世帯当りの
人口（人）</t>
  </si>
  <si>
    <t xml:space="preserve">情報通信業    </t>
  </si>
  <si>
    <t>Ｉ</t>
  </si>
  <si>
    <t xml:space="preserve">運輸業    </t>
  </si>
  <si>
    <t xml:space="preserve">Ｊ </t>
  </si>
  <si>
    <t xml:space="preserve">卸売・小売業    </t>
  </si>
  <si>
    <t>Ｋ</t>
  </si>
  <si>
    <t xml:space="preserve">金融・保険業    </t>
  </si>
  <si>
    <t>Ｌ</t>
  </si>
  <si>
    <t xml:space="preserve">不動産業    </t>
  </si>
  <si>
    <t>Ｍ</t>
  </si>
  <si>
    <t xml:space="preserve">飲食店，宿泊業    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</si>
  <si>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</si>
  <si>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</si>
  <si>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</si>
  <si>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</si>
  <si>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</si>
  <si>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</si>
  <si>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</si>
  <si>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Ｒ</t>
  </si>
  <si>
    <t>Ｓ</t>
  </si>
  <si>
    <t xml:space="preserve">分類不能の産業    </t>
  </si>
  <si>
    <t xml:space="preserve">（再掲）    </t>
  </si>
  <si>
    <t xml:space="preserve">第1次産業    </t>
  </si>
  <si>
    <t xml:space="preserve">第2次産業    </t>
  </si>
  <si>
    <t xml:space="preserve">第3次産業    </t>
  </si>
  <si>
    <t>雇人のある
業主</t>
  </si>
  <si>
    <t>柏木</t>
  </si>
  <si>
    <t>（単位：人、％、k㎡）</t>
  </si>
  <si>
    <t>資料： 市民生活部調</t>
  </si>
  <si>
    <t>年少人口</t>
  </si>
  <si>
    <t>100歳以上</t>
  </si>
  <si>
    <t>鹿沼市　　　総数</t>
  </si>
  <si>
    <t>　　　　　　　　男</t>
  </si>
  <si>
    <t>　　　　　　　　女</t>
  </si>
  <si>
    <t>鹿沼地区　　総数</t>
  </si>
  <si>
    <t>菊沢地区　　総数</t>
  </si>
  <si>
    <t>東大芦地区　総数</t>
  </si>
  <si>
    <t>北押原地区　総数</t>
  </si>
  <si>
    <t>板荷地区　　総数</t>
  </si>
  <si>
    <t>西大芦地区　総数</t>
  </si>
  <si>
    <t>加蘇地区　　総数</t>
  </si>
  <si>
    <t>北犬飼地区　総数</t>
  </si>
  <si>
    <t>東部台地区　総数</t>
  </si>
  <si>
    <t>南摩地区　　総数</t>
  </si>
  <si>
    <t>南押原地区　総数</t>
  </si>
  <si>
    <t>粟野地区　総数</t>
  </si>
  <si>
    <t>粕尾地区　総数</t>
  </si>
  <si>
    <t>永野地区　総数</t>
  </si>
  <si>
    <t>清洲地区　総数</t>
  </si>
  <si>
    <t>住民基本台帳人口</t>
  </si>
  <si>
    <t>ー</t>
  </si>
  <si>
    <t>鹿沼</t>
  </si>
  <si>
    <t>2-15　　地　区　別　5　歳　階　級　別　人　口　　</t>
  </si>
  <si>
    <t>板荷地区　　総数</t>
  </si>
  <si>
    <t>85～89</t>
  </si>
  <si>
    <t>90～94</t>
  </si>
  <si>
    <t>95～99</t>
  </si>
  <si>
    <t>平成17年10月1日現在推計人口</t>
  </si>
  <si>
    <t>平成１７年国勢調査人口</t>
  </si>
  <si>
    <t>東部台地区</t>
  </si>
  <si>
    <t>南押原地区</t>
  </si>
  <si>
    <t>清洲地区</t>
  </si>
  <si>
    <t>資料：平成１７年国勢調査</t>
  </si>
  <si>
    <t>総計</t>
  </si>
  <si>
    <t>生産年齢人口</t>
  </si>
  <si>
    <t>老年人口</t>
  </si>
  <si>
    <t>総数</t>
  </si>
  <si>
    <t>世帯数</t>
  </si>
  <si>
    <t>人口</t>
  </si>
  <si>
    <t>人　　口</t>
  </si>
  <si>
    <t>出生</t>
  </si>
  <si>
    <t>Ｈ１３．１０．１現在人口</t>
  </si>
  <si>
    <t>１６歳以上</t>
  </si>
  <si>
    <t>18年</t>
  </si>
  <si>
    <t>職業4区分割合（％）</t>
  </si>
  <si>
    <t>農林漁業関係</t>
  </si>
  <si>
    <t>生産・運輸関係</t>
  </si>
  <si>
    <t>販売・サービス関係</t>
  </si>
  <si>
    <t>事務・管理関係</t>
  </si>
  <si>
    <t>茂呂</t>
  </si>
  <si>
    <t>平成18年</t>
  </si>
  <si>
    <t>85～89</t>
  </si>
  <si>
    <t>90～94</t>
  </si>
  <si>
    <t>95～99</t>
  </si>
  <si>
    <t>鹿沼市　　　総数</t>
  </si>
  <si>
    <t>2-17　　　外　国　人　登　録　国　籍　別　人　口</t>
  </si>
  <si>
    <t>2-16　　地　区　別　5　歳　階　級　別　人　口　　</t>
  </si>
  <si>
    <t>2-1　　　人　　口　　及　　び　　</t>
  </si>
  <si>
    <t>　　世　　帯　　数　　の　　推　　移</t>
  </si>
  <si>
    <t>年次</t>
  </si>
  <si>
    <t>人口の指数
大正9年＝100</t>
  </si>
  <si>
    <t>※</t>
  </si>
  <si>
    <t>※</t>
  </si>
  <si>
    <t>※</t>
  </si>
  <si>
    <t>※</t>
  </si>
  <si>
    <t>13年</t>
  </si>
  <si>
    <t>（注） ※印は国勢調査、他は推計人口。</t>
  </si>
  <si>
    <t>2-13　　　年　　齢　　（　各　　歳　）　</t>
  </si>
  <si>
    <t>85～89</t>
  </si>
  <si>
    <t>90～94</t>
  </si>
  <si>
    <t>65～74</t>
  </si>
  <si>
    <t>95～99</t>
  </si>
  <si>
    <t>100～</t>
  </si>
  <si>
    <t>　　　　（　）内は年齢3区分別人口構成比（％）</t>
  </si>
  <si>
    <t>2-14　　　年　　齢　　（　各　　歳　）　</t>
  </si>
  <si>
    <t>（平成17年10月1日現在）</t>
  </si>
  <si>
    <t>資料：栃木県毎月人口調査年齢別人口調査結果</t>
  </si>
  <si>
    <t>資料：毎月人口調査</t>
  </si>
  <si>
    <t>85歳以上</t>
  </si>
  <si>
    <t>※</t>
  </si>
  <si>
    <t>人口集中地区人口密度</t>
  </si>
  <si>
    <t>雇人のない
業主</t>
  </si>
  <si>
    <t>Ａ</t>
  </si>
  <si>
    <t xml:space="preserve">農業    </t>
  </si>
  <si>
    <t>Ｂ</t>
  </si>
  <si>
    <t xml:space="preserve">林業    </t>
  </si>
  <si>
    <t xml:space="preserve">Ｃ </t>
  </si>
  <si>
    <t xml:space="preserve">漁業    </t>
  </si>
  <si>
    <t xml:space="preserve">Ｄ </t>
  </si>
  <si>
    <t xml:space="preserve">鉱業    </t>
  </si>
  <si>
    <t xml:space="preserve">Ｅ </t>
  </si>
  <si>
    <t xml:space="preserve">建設業    </t>
  </si>
  <si>
    <t xml:space="preserve">Ｆ </t>
  </si>
  <si>
    <t xml:space="preserve">製造業    </t>
  </si>
  <si>
    <t>Ｇ</t>
  </si>
  <si>
    <t>Ｈ</t>
  </si>
  <si>
    <t xml:space="preserve">サービス業（他に分類されないもの）    </t>
  </si>
  <si>
    <t xml:space="preserve">公務（他に分類されないもの）    </t>
  </si>
  <si>
    <t>　男　　女　　別　　人　　口　　　　　　　-平成17年国勢調査-</t>
  </si>
  <si>
    <t>（単位：人）</t>
  </si>
  <si>
    <t>流入超過
(△=流出)</t>
  </si>
  <si>
    <t>他市区町村で従業・通学（流出人口）</t>
  </si>
  <si>
    <t>他市区町村に常住（流入人口）</t>
  </si>
  <si>
    <t>総数</t>
  </si>
  <si>
    <t>宇都宮市</t>
  </si>
  <si>
    <t>栃木市</t>
  </si>
  <si>
    <t>今市市</t>
  </si>
  <si>
    <t>その他
県内</t>
  </si>
  <si>
    <t>宇都宮市</t>
  </si>
  <si>
    <t>今市市</t>
  </si>
  <si>
    <t>その他
県内</t>
  </si>
  <si>
    <t>平成2年</t>
  </si>
  <si>
    <t>就業者</t>
  </si>
  <si>
    <t>通学者</t>
  </si>
  <si>
    <t>-</t>
  </si>
  <si>
    <t>鹿沼市（粟野町）に
常住</t>
  </si>
  <si>
    <t>自市
（鹿沼市・粟野町）
に常住</t>
  </si>
  <si>
    <t>鹿沼市（粟野町）で
従業・通学</t>
  </si>
  <si>
    <t>粟野町　　　（鹿沼市）</t>
  </si>
  <si>
    <t>粟野町　　　（鹿沼市）</t>
  </si>
  <si>
    <t>(平成17年10月1日現在）</t>
  </si>
  <si>
    <t>　　　　　　　　　　　　2-4　　　人　　口　　指　　標　</t>
  </si>
  <si>
    <t>2-6　　　昼　間　人　口　　―　国　勢　調　査　―</t>
  </si>
  <si>
    <t>2-5　　　人口集中地区（DIDs）の面積と人口の推移―国勢調査―</t>
  </si>
  <si>
    <t>2-7　産業（大分類）・従業上の地位（7区分）</t>
  </si>
  <si>
    <t>2-9　　　就業・通学による流出・</t>
  </si>
  <si>
    <t>２－10　人口動態の推移</t>
  </si>
  <si>
    <t>2-11　　　地　　区　　別　　</t>
  </si>
  <si>
    <t>2-12　　　町　別　人　口　の　推　移　</t>
  </si>
  <si>
    <t>2-3　　　産業（大分類）地区別・産業別就業者の割合</t>
  </si>
  <si>
    <t>粟   野</t>
  </si>
  <si>
    <t>粕   尾</t>
  </si>
  <si>
    <t>永   野</t>
  </si>
  <si>
    <t>清   洲</t>
  </si>
  <si>
    <t>　―　　国　　勢　　調　　査　　―</t>
  </si>
  <si>
    <t>区分</t>
  </si>
  <si>
    <t>平成7年</t>
  </si>
  <si>
    <t>平成12年</t>
  </si>
  <si>
    <t>市</t>
  </si>
  <si>
    <t>県</t>
  </si>
  <si>
    <t>国</t>
  </si>
  <si>
    <t>人     口     密     度     （     人     ／     ｋ㎡     ）</t>
  </si>
  <si>
    <t>人口増加率（対前回％）</t>
  </si>
  <si>
    <t>　　　　　　　　△0.6</t>
  </si>
  <si>
    <t>性比（％）</t>
  </si>
  <si>
    <t>年齢構成指数</t>
  </si>
  <si>
    <t>年少人口指数</t>
  </si>
  <si>
    <t>老年人口指数</t>
  </si>
  <si>
    <t>従属人口指数</t>
  </si>
  <si>
    <t>老年化指数</t>
  </si>
  <si>
    <t>労働力率計（％）</t>
  </si>
  <si>
    <t>失業率</t>
  </si>
  <si>
    <t>産業3区分割合（％）</t>
  </si>
  <si>
    <t>第1次産業</t>
  </si>
  <si>
    <t>従業上の地位別割合（％）</t>
  </si>
  <si>
    <t>雇用者</t>
  </si>
  <si>
    <t>自営業主</t>
  </si>
  <si>
    <t>家族従業者</t>
  </si>
  <si>
    <t>男女別15歳以上就業者数     ―国勢調査―</t>
  </si>
  <si>
    <t>鹿沼市(粟野町）に常住する就業者・通学者</t>
  </si>
  <si>
    <t>鹿沼市(粟野町）で従業・通学する者</t>
  </si>
  <si>
    <t>流入人口（15歳以上）　 ―国勢調査―</t>
  </si>
  <si>
    <t>　男　　女　　別　　人　　口　          -　推　計　人　口　-</t>
  </si>
  <si>
    <t>年　　次</t>
  </si>
  <si>
    <t>12年</t>
  </si>
  <si>
    <t>7年</t>
  </si>
  <si>
    <t>区   分</t>
  </si>
  <si>
    <t>自市
（鹿沼市・粟野町）
で従業・通学</t>
  </si>
  <si>
    <t>区    分</t>
  </si>
  <si>
    <t>　（注１）性比とは、女100人に対する男の割合をいう。</t>
  </si>
  <si>
    <t>　（注２）産業3区分割合については、分類不能は除く。</t>
  </si>
  <si>
    <t>　（注３）職業4区分割合については、分類不能は除く。</t>
  </si>
  <si>
    <t>資料：平成17年国勢調査</t>
  </si>
  <si>
    <t xml:space="preserve">電気・ガス・熱供給・水道業 </t>
  </si>
  <si>
    <t>ー</t>
  </si>
  <si>
    <t>面　　積             (ｋ㎡)</t>
  </si>
  <si>
    <t>世帯数  　　　　　  (世帯）</t>
  </si>
  <si>
    <t>計　（人）</t>
  </si>
  <si>
    <t>男　（人）</t>
  </si>
  <si>
    <t>女　（人）</t>
  </si>
  <si>
    <t>人口増加数　　　　（人）</t>
  </si>
  <si>
    <t>女100人に
つき男　（人）</t>
  </si>
  <si>
    <t>世帯数　　（世帯）</t>
  </si>
  <si>
    <t>男（人）</t>
  </si>
  <si>
    <t>女（人）</t>
  </si>
  <si>
    <t>総数（人）</t>
  </si>
  <si>
    <t>（単位：人・％）</t>
  </si>
  <si>
    <t>（単位:人）</t>
  </si>
  <si>
    <t>（単位:人）</t>
  </si>
  <si>
    <t>資料：国勢調査</t>
  </si>
  <si>
    <t>（単位:人・％）</t>
  </si>
  <si>
    <t>19年</t>
  </si>
  <si>
    <t>（平成19年1月～12月）</t>
  </si>
  <si>
    <t>　（　平　成　14　年　～　平　成　19　年　）</t>
  </si>
  <si>
    <t>平成19年10月1日
現在</t>
  </si>
  <si>
    <t>平成14年10月1日
現在</t>
  </si>
  <si>
    <t>平成19年</t>
  </si>
  <si>
    <t>（平成２０年10月1日現在）</t>
  </si>
  <si>
    <t>千手町</t>
  </si>
  <si>
    <t>-</t>
  </si>
  <si>
    <t>-</t>
  </si>
  <si>
    <t>（平成19年10月1日現在）</t>
  </si>
  <si>
    <t>20年</t>
  </si>
  <si>
    <t>-</t>
  </si>
  <si>
    <t>-</t>
  </si>
  <si>
    <t>アフガニスタン</t>
  </si>
  <si>
    <t>アルゼンチン</t>
  </si>
  <si>
    <t>オーストラリア</t>
  </si>
  <si>
    <t>バングラデシュ</t>
  </si>
  <si>
    <t>ボリビア</t>
  </si>
  <si>
    <t>ブラジル</t>
  </si>
  <si>
    <t>カメルーン</t>
  </si>
  <si>
    <t>カナダ</t>
  </si>
  <si>
    <t>中国</t>
  </si>
  <si>
    <t>コロンビア</t>
  </si>
  <si>
    <t>デンマーク</t>
  </si>
  <si>
    <t>フランス</t>
  </si>
  <si>
    <t>ドイツ</t>
  </si>
  <si>
    <t>ガーナ</t>
  </si>
  <si>
    <t>グァテマラ</t>
  </si>
  <si>
    <t>インド</t>
  </si>
  <si>
    <t>インドネシア</t>
  </si>
  <si>
    <t>イラン</t>
  </si>
  <si>
    <t>カザフスタン</t>
  </si>
  <si>
    <t>朝鮮</t>
  </si>
  <si>
    <t>韓国</t>
  </si>
  <si>
    <t>マレーシア</t>
  </si>
  <si>
    <t>メキシコ</t>
  </si>
  <si>
    <t>モンゴル</t>
  </si>
  <si>
    <t>オランダ</t>
  </si>
  <si>
    <t>ニュージーランド</t>
  </si>
  <si>
    <t>ナイジェリア</t>
  </si>
  <si>
    <t>オマーン</t>
  </si>
  <si>
    <t>パキスタン</t>
  </si>
  <si>
    <t>パラグアイ</t>
  </si>
  <si>
    <t>ペルー</t>
  </si>
  <si>
    <t>フィリピン</t>
  </si>
  <si>
    <t>ルーマニア</t>
  </si>
  <si>
    <t>ロシア</t>
  </si>
  <si>
    <t>スペイン</t>
  </si>
  <si>
    <t>スリランカ</t>
  </si>
  <si>
    <t>タイ</t>
  </si>
  <si>
    <t>チュニジア</t>
  </si>
  <si>
    <t>トルコ</t>
  </si>
  <si>
    <t>英国</t>
  </si>
  <si>
    <t>米国</t>
  </si>
  <si>
    <t>ウズベキスタン</t>
  </si>
  <si>
    <t>ベトナム</t>
  </si>
  <si>
    <t>平成15年</t>
  </si>
  <si>
    <t>△２６３</t>
  </si>
  <si>
    <t>△0.25</t>
  </si>
  <si>
    <t>△181</t>
  </si>
  <si>
    <t>△1.7</t>
  </si>
  <si>
    <t>Ｈ１５．１０．１現在人口</t>
  </si>
  <si>
    <t>△ 176</t>
  </si>
  <si>
    <t>△ 0.17</t>
  </si>
  <si>
    <t>△ 37</t>
  </si>
  <si>
    <t>△ 0.4</t>
  </si>
  <si>
    <t>△ 1.7</t>
  </si>
  <si>
    <t>Ｈ１６．１０．１現在人口</t>
  </si>
  <si>
    <t>△ 143</t>
  </si>
  <si>
    <t>△ 1.4</t>
  </si>
  <si>
    <t>△ 128</t>
  </si>
  <si>
    <t>△ 1.2</t>
  </si>
  <si>
    <t>Ｈ１７．１０．１現在人口</t>
  </si>
  <si>
    <t>△ 316</t>
  </si>
  <si>
    <t>△ 0.30</t>
  </si>
  <si>
    <t>△ 178</t>
  </si>
  <si>
    <t>△ 122</t>
  </si>
  <si>
    <t>Ｈ18.10.1現在人口</t>
  </si>
  <si>
    <t>△ 434</t>
  </si>
  <si>
    <t>△ 0.42</t>
  </si>
  <si>
    <t>△ 59</t>
  </si>
  <si>
    <t>△ 0.6</t>
  </si>
  <si>
    <t>△ 7</t>
  </si>
  <si>
    <t>△ 0.1</t>
  </si>
  <si>
    <t>Ｈ19.10,1現在人口</t>
  </si>
  <si>
    <t>△ 359</t>
  </si>
  <si>
    <t>2月</t>
  </si>
  <si>
    <t>3月</t>
  </si>
  <si>
    <t>4月</t>
  </si>
  <si>
    <t>△ 198</t>
  </si>
  <si>
    <t>5月</t>
  </si>
  <si>
    <t>△ 98</t>
  </si>
  <si>
    <t>6月</t>
  </si>
  <si>
    <t>7月</t>
  </si>
  <si>
    <t>8月</t>
  </si>
  <si>
    <t>9月</t>
  </si>
  <si>
    <t>10月</t>
  </si>
  <si>
    <t>11月</t>
  </si>
  <si>
    <t>12月</t>
  </si>
  <si>
    <t>△ 2</t>
  </si>
  <si>
    <t>△ 9</t>
  </si>
  <si>
    <t>△ 21</t>
  </si>
  <si>
    <t>△ 23</t>
  </si>
  <si>
    <t>△ 175</t>
  </si>
  <si>
    <t>△ 77</t>
  </si>
  <si>
    <t>△ 5</t>
  </si>
  <si>
    <t>△ 19</t>
  </si>
  <si>
    <t>△ 3</t>
  </si>
  <si>
    <t>△ 6</t>
  </si>
  <si>
    <t>△ 29</t>
  </si>
  <si>
    <r>
      <t>平成13年　　　　　</t>
    </r>
    <r>
      <rPr>
        <sz val="8"/>
        <rFont val="ＭＳ Ｐ明朝"/>
        <family val="1"/>
      </rPr>
      <t>増加率がでたら削除</t>
    </r>
  </si>
  <si>
    <t>　　　 翌月1日現在の数でとらえる。</t>
  </si>
  <si>
    <t>△ 17</t>
  </si>
  <si>
    <t>△ 42</t>
  </si>
  <si>
    <t>△ 28</t>
  </si>
  <si>
    <t>△ 66</t>
  </si>
  <si>
    <t>△ 70</t>
  </si>
  <si>
    <t>△ 54</t>
  </si>
  <si>
    <t>△ 40</t>
  </si>
  <si>
    <t>△ 46</t>
  </si>
  <si>
    <t>△ 117</t>
  </si>
  <si>
    <t>△ 100</t>
  </si>
  <si>
    <t>△ 4</t>
  </si>
  <si>
    <t>△ 31</t>
  </si>
  <si>
    <t>△ 13</t>
  </si>
  <si>
    <t>△ 18</t>
  </si>
  <si>
    <t>△ 10</t>
  </si>
  <si>
    <t>△ 8</t>
  </si>
  <si>
    <t>△ 38</t>
  </si>
  <si>
    <t>△ 24</t>
  </si>
  <si>
    <t>△ 20</t>
  </si>
  <si>
    <t>△ 12</t>
  </si>
  <si>
    <t>△ 14</t>
  </si>
  <si>
    <t>△ 22</t>
  </si>
  <si>
    <t>△ 47</t>
  </si>
  <si>
    <t>△ 27</t>
  </si>
  <si>
    <t>△ 71</t>
  </si>
  <si>
    <t>△ 49</t>
  </si>
  <si>
    <t>△ 15</t>
  </si>
  <si>
    <t>△ 1</t>
  </si>
  <si>
    <t>△ 11</t>
  </si>
  <si>
    <t>自 然 動態</t>
  </si>
  <si>
    <t>19年1月</t>
  </si>
  <si>
    <t>人　　口　　動　　態</t>
  </si>
  <si>
    <t>　　　　　　　　　　　　　　　　　　　　　　　　　　　２－８　職業（大分類）別</t>
  </si>
  <si>
    <t xml:space="preserve"> 15歳以上就業者数         ―国勢調査―</t>
  </si>
  <si>
    <t>（単位:人・％)</t>
  </si>
  <si>
    <t>平成20年9月30日現在登録人口</t>
  </si>
  <si>
    <t>資料:市民生活部</t>
  </si>
  <si>
    <t>総 数</t>
  </si>
  <si>
    <t>(注）（　）内は年齢3区分別人口構成比（％）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</si>
</sst>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;&quot;△ &quot;0"/>
    <numFmt numFmtId="179" formatCode="0.00;&quot;△ &quot;0.00"/>
    <numFmt numFmtId="180" formatCode="#,##0_);[Red]\(#,##0\)"/>
    <numFmt numFmtId="181" formatCode="#,##0.000;&quot;△ &quot;#,##0.000"/>
    <numFmt numFmtId="182" formatCode="#,##0.0;&quot;△ &quot;#,##0.0"/>
    <numFmt numFmtId="183" formatCode="#,##0.0;[Red]\-#,##0.0"/>
    <numFmt numFmtId="184" formatCode="0.0;&quot;△ &quot;0.0"/>
    <numFmt numFmtId="185" formatCode="0.000;&quot;△ &quot;0.000"/>
    <numFmt numFmtId="186" formatCode="0.0000;&quot;△ &quot;0.0000"/>
    <numFmt numFmtId="187" formatCode="#,##0_ "/>
    <numFmt numFmtId="188" formatCode="#,##0.0_ "/>
    <numFmt numFmtId="189" formatCode="#,##0.00_ "/>
    <numFmt numFmtId="190" formatCode="0.0%"/>
    <numFmt numFmtId="191" formatCode="0.0_ "/>
    <numFmt numFmtId="192" formatCode="#,##0_ ;[Red]\-#,##0\ "/>
    <numFmt numFmtId="193" formatCode="#,##0.00_ ;[Red]\-#,##0.00\ "/>
    <numFmt numFmtId="194" formatCode="0_);[Red]\(0\)"/>
    <numFmt numFmtId="195" formatCode="0.0"/>
    <numFmt numFmtId="196" formatCode="_ * #,##0.0_ ;_ * \-#,##0.0_ ;_ * &quot;-&quot;?_ ;_ @_ "/>
    <numFmt numFmtId="197" formatCode="#,##0.0"/>
    <numFmt numFmtId="198" formatCode="\ ###,###,##0;&quot;-&quot;###,###,##0"/>
    <numFmt numFmtId="199" formatCode="###,###,###,##0;&quot;-&quot;##,###,###,##0"/>
    <numFmt numFmtId="200" formatCode="##0.0;&quot;-&quot;#0.0"/>
    <numFmt numFmtId="201" formatCode="0.00000"/>
    <numFmt numFmtId="202" formatCode="0.0000"/>
    <numFmt numFmtId="203" formatCode="0.000"/>
    <numFmt numFmtId="204" formatCode="#,##0.0_ ;[Red]\-#,##0.0\ "/>
    <numFmt numFmtId="205" formatCode="[$-411]ggge&quot;年&quot;m&quot;月&quot;d&quot;日現在&quot;"/>
    <numFmt numFmtId="206" formatCode="0.00_);[Red]\(0.00\)"/>
    <numFmt numFmtId="207" formatCode="##,###,##0;&quot;-&quot;#,###,##0"/>
    <numFmt numFmtId="208" formatCode="#,###,##0;&quot; -&quot;###,##0"/>
    <numFmt numFmtId="209" formatCode="\ ###,##0;&quot;-&quot;###,##0"/>
    <numFmt numFmtId="210" formatCode="###,##0;&quot;-&quot;##,##0"/>
    <numFmt numFmtId="211" formatCode="#,##0.0_);\(#,##0.0\)"/>
    <numFmt numFmtId="212" formatCode="#,##0.0_);[Red]\(#,##0.0\)"/>
    <numFmt numFmtId="213" formatCode="0.0_);[Red]\(0.0\)"/>
    <numFmt numFmtId="214" formatCode="0_);\(0\)"/>
    <numFmt numFmtId="215" formatCode="#,##0_);\(#,##0\)"/>
    <numFmt numFmtId="216" formatCode="0.0_);\(0.0\)"/>
    <numFmt numFmtId="217" formatCode="0_ 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6"/>
      <name val="ＭＳ Ｐゴシック"/>
      <family val="3"/>
    </font>
    <font>
      <sz val="8.5"/>
      <name val="ＭＳ Ｐ明朝"/>
      <family val="1"/>
    </font>
    <font>
      <b/>
      <sz val="8.5"/>
      <name val="ＭＳ Ｐ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Century"/>
      <family val="1"/>
    </font>
    <font>
      <sz val="10"/>
      <color indexed="10"/>
      <name val="ＭＳ Ｐ明朝"/>
      <family val="1"/>
    </font>
    <font>
      <sz val="8"/>
      <name val="ＭＳ Ｐ明朝"/>
      <family val="1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Ｐ明朝"/>
      <family val="1"/>
    </font>
    <font>
      <sz val="14"/>
      <name val="ＭＳ Ｐゴシック"/>
      <family val="3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4"/>
      <name val="ＭＳ Ｐ明朝"/>
      <family val="1"/>
    </font>
    <font>
      <b/>
      <sz val="8"/>
      <name val="ＭＳ Ｐゴシック"/>
      <family val="3"/>
    </font>
    <font>
      <sz val="16"/>
      <name val="ＭＳ Ｐ明朝"/>
      <family val="1"/>
    </font>
    <font>
      <sz val="10"/>
      <color indexed="14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798">
    <xf numFmtId="0" fontId="0" fillId="0" borderId="0" xfId="0" applyAlignment="1">
      <alignment/>
    </xf>
    <xf numFmtId="38" fontId="5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Border="1" applyAlignment="1">
      <alignment vertical="center"/>
    </xf>
    <xf numFmtId="178" fontId="5" fillId="0" borderId="0" xfId="17" applyNumberFormat="1" applyFont="1" applyFill="1" applyAlignment="1">
      <alignment vertical="center"/>
    </xf>
    <xf numFmtId="184" fontId="5" fillId="0" borderId="0" xfId="17" applyNumberFormat="1" applyFont="1" applyFill="1" applyAlignment="1">
      <alignment vertical="center"/>
    </xf>
    <xf numFmtId="178" fontId="4" fillId="0" borderId="0" xfId="17" applyNumberFormat="1" applyFont="1" applyFill="1" applyAlignment="1">
      <alignment vertical="center"/>
    </xf>
    <xf numFmtId="184" fontId="4" fillId="0" borderId="0" xfId="17" applyNumberFormat="1" applyFont="1" applyFill="1" applyAlignment="1">
      <alignment vertical="center"/>
    </xf>
    <xf numFmtId="178" fontId="16" fillId="0" borderId="1" xfId="17" applyNumberFormat="1" applyFont="1" applyFill="1" applyBorder="1" applyAlignment="1">
      <alignment horizontal="distributed" vertical="center"/>
    </xf>
    <xf numFmtId="178" fontId="16" fillId="0" borderId="2" xfId="17" applyNumberFormat="1" applyFont="1" applyFill="1" applyBorder="1" applyAlignment="1">
      <alignment horizontal="distributed" vertical="center"/>
    </xf>
    <xf numFmtId="184" fontId="16" fillId="0" borderId="2" xfId="17" applyNumberFormat="1" applyFont="1" applyFill="1" applyBorder="1" applyAlignment="1">
      <alignment horizontal="distributed" vertical="center"/>
    </xf>
    <xf numFmtId="178" fontId="16" fillId="0" borderId="0" xfId="17" applyNumberFormat="1" applyFont="1" applyFill="1" applyAlignment="1">
      <alignment horizontal="distributed" vertical="center"/>
    </xf>
    <xf numFmtId="176" fontId="16" fillId="0" borderId="0" xfId="17" applyNumberFormat="1" applyFont="1" applyFill="1" applyAlignment="1">
      <alignment vertical="center"/>
    </xf>
    <xf numFmtId="178" fontId="16" fillId="0" borderId="0" xfId="17" applyNumberFormat="1" applyFont="1" applyFill="1" applyAlignment="1">
      <alignment vertical="center"/>
    </xf>
    <xf numFmtId="178" fontId="6" fillId="0" borderId="0" xfId="17" applyNumberFormat="1" applyFont="1" applyFill="1" applyAlignment="1">
      <alignment vertical="center"/>
    </xf>
    <xf numFmtId="184" fontId="6" fillId="0" borderId="0" xfId="17" applyNumberFormat="1" applyFont="1" applyFill="1" applyAlignment="1">
      <alignment vertical="center"/>
    </xf>
    <xf numFmtId="178" fontId="2" fillId="0" borderId="0" xfId="17" applyNumberFormat="1" applyFont="1" applyFill="1" applyAlignment="1">
      <alignment vertical="center"/>
    </xf>
    <xf numFmtId="184" fontId="2" fillId="0" borderId="0" xfId="17" applyNumberFormat="1" applyFont="1" applyFill="1" applyAlignment="1">
      <alignment vertical="center"/>
    </xf>
    <xf numFmtId="38" fontId="16" fillId="0" borderId="0" xfId="17" applyFont="1" applyFill="1" applyAlignment="1">
      <alignment vertical="center"/>
    </xf>
    <xf numFmtId="38" fontId="16" fillId="0" borderId="3" xfId="17" applyFont="1" applyFill="1" applyBorder="1" applyAlignment="1">
      <alignment vertical="center"/>
    </xf>
    <xf numFmtId="176" fontId="16" fillId="0" borderId="3" xfId="17" applyNumberFormat="1" applyFont="1" applyFill="1" applyBorder="1" applyAlignment="1">
      <alignment vertical="center"/>
    </xf>
    <xf numFmtId="176" fontId="16" fillId="0" borderId="4" xfId="17" applyNumberFormat="1" applyFont="1" applyFill="1" applyBorder="1" applyAlignment="1">
      <alignment vertical="center"/>
    </xf>
    <xf numFmtId="38" fontId="5" fillId="0" borderId="0" xfId="17" applyFont="1" applyFill="1" applyAlignment="1">
      <alignment horizontal="center" vertical="center"/>
    </xf>
    <xf numFmtId="38" fontId="16" fillId="0" borderId="0" xfId="17" applyFont="1" applyFill="1" applyAlignment="1">
      <alignment horizontal="center" vertical="center"/>
    </xf>
    <xf numFmtId="38" fontId="14" fillId="0" borderId="0" xfId="17" applyFont="1" applyFill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82" fontId="2" fillId="0" borderId="7" xfId="0" applyNumberFormat="1" applyFont="1" applyFill="1" applyBorder="1" applyAlignment="1">
      <alignment vertical="center"/>
    </xf>
    <xf numFmtId="182" fontId="2" fillId="0" borderId="4" xfId="0" applyNumberFormat="1" applyFont="1" applyFill="1" applyBorder="1" applyAlignment="1">
      <alignment vertical="center"/>
    </xf>
    <xf numFmtId="182" fontId="2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 wrapText="1"/>
    </xf>
    <xf numFmtId="38" fontId="2" fillId="0" borderId="6" xfId="17" applyFont="1" applyFill="1" applyBorder="1" applyAlignment="1">
      <alignment horizontal="distributed" vertical="center" wrapText="1"/>
    </xf>
    <xf numFmtId="177" fontId="3" fillId="0" borderId="3" xfId="17" applyNumberFormat="1" applyFont="1" applyFill="1" applyBorder="1" applyAlignment="1">
      <alignment vertical="center"/>
    </xf>
    <xf numFmtId="177" fontId="2" fillId="0" borderId="3" xfId="17" applyNumberFormat="1" applyFont="1" applyFill="1" applyBorder="1" applyAlignment="1">
      <alignment vertical="center"/>
    </xf>
    <xf numFmtId="38" fontId="2" fillId="0" borderId="4" xfId="17" applyFont="1" applyFill="1" applyBorder="1" applyAlignment="1">
      <alignment horizontal="distributed" vertical="center"/>
    </xf>
    <xf numFmtId="38" fontId="2" fillId="0" borderId="3" xfId="17" applyFont="1" applyFill="1" applyBorder="1" applyAlignment="1">
      <alignment vertical="center"/>
    </xf>
    <xf numFmtId="38" fontId="2" fillId="0" borderId="7" xfId="17" applyFont="1" applyFill="1" applyBorder="1" applyAlignment="1">
      <alignment vertical="center"/>
    </xf>
    <xf numFmtId="38" fontId="3" fillId="0" borderId="0" xfId="17" applyFont="1" applyFill="1" applyBorder="1" applyAlignment="1">
      <alignment horizontal="distributed" vertical="center"/>
    </xf>
    <xf numFmtId="38" fontId="2" fillId="0" borderId="8" xfId="17" applyFont="1" applyFill="1" applyBorder="1" applyAlignment="1">
      <alignment vertical="center"/>
    </xf>
    <xf numFmtId="38" fontId="2" fillId="0" borderId="9" xfId="17" applyFont="1" applyFill="1" applyBorder="1" applyAlignment="1">
      <alignment horizontal="distributed" vertical="center"/>
    </xf>
    <xf numFmtId="177" fontId="2" fillId="0" borderId="5" xfId="17" applyNumberFormat="1" applyFont="1" applyFill="1" applyBorder="1" applyAlignment="1">
      <alignment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10" xfId="17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88" fontId="2" fillId="0" borderId="3" xfId="0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188" fontId="2" fillId="0" borderId="4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distributed" vertical="center"/>
    </xf>
    <xf numFmtId="188" fontId="2" fillId="0" borderId="5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9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87" fontId="2" fillId="0" borderId="3" xfId="0" applyNumberFormat="1" applyFont="1" applyFill="1" applyBorder="1" applyAlignment="1">
      <alignment vertical="center"/>
    </xf>
    <xf numFmtId="189" fontId="2" fillId="0" borderId="3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87" fontId="2" fillId="0" borderId="5" xfId="0" applyNumberFormat="1" applyFont="1" applyFill="1" applyBorder="1" applyAlignment="1">
      <alignment vertical="center"/>
    </xf>
    <xf numFmtId="189" fontId="2" fillId="0" borderId="5" xfId="0" applyNumberFormat="1" applyFont="1" applyFill="1" applyBorder="1" applyAlignment="1">
      <alignment vertical="center"/>
    </xf>
    <xf numFmtId="176" fontId="2" fillId="0" borderId="3" xfId="17" applyNumberFormat="1" applyFont="1" applyFill="1" applyBorder="1" applyAlignment="1">
      <alignment vertical="center"/>
    </xf>
    <xf numFmtId="176" fontId="2" fillId="0" borderId="5" xfId="17" applyNumberFormat="1" applyFont="1" applyFill="1" applyBorder="1" applyAlignment="1">
      <alignment vertical="center"/>
    </xf>
    <xf numFmtId="182" fontId="2" fillId="0" borderId="10" xfId="17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horizontal="right" vertical="center"/>
      <protection/>
    </xf>
    <xf numFmtId="0" fontId="2" fillId="0" borderId="2" xfId="21" applyFont="1" applyFill="1" applyBorder="1" applyAlignment="1">
      <alignment horizontal="distributed" vertical="center"/>
      <protection/>
    </xf>
    <xf numFmtId="0" fontId="2" fillId="0" borderId="6" xfId="21" applyFont="1" applyFill="1" applyBorder="1" applyAlignment="1">
      <alignment horizontal="distributed" vertical="center"/>
      <protection/>
    </xf>
    <xf numFmtId="0" fontId="2" fillId="0" borderId="1" xfId="21" applyFont="1" applyFill="1" applyBorder="1" applyAlignment="1">
      <alignment horizontal="distributed" vertical="center"/>
      <protection/>
    </xf>
    <xf numFmtId="0" fontId="2" fillId="0" borderId="0" xfId="21" applyFill="1" applyAlignment="1">
      <alignment vertical="center"/>
      <protection/>
    </xf>
    <xf numFmtId="0" fontId="2" fillId="0" borderId="2" xfId="21" applyFont="1" applyFill="1" applyBorder="1" applyAlignment="1">
      <alignment horizontal="distributed" vertical="center" wrapText="1"/>
      <protection/>
    </xf>
    <xf numFmtId="0" fontId="2" fillId="0" borderId="6" xfId="21" applyFont="1" applyFill="1" applyBorder="1" applyAlignment="1">
      <alignment horizontal="distributed" vertical="center" wrapText="1"/>
      <protection/>
    </xf>
    <xf numFmtId="0" fontId="2" fillId="0" borderId="1" xfId="21" applyFont="1" applyFill="1" applyBorder="1" applyAlignment="1">
      <alignment horizontal="distributed" vertical="center" wrapText="1"/>
      <protection/>
    </xf>
    <xf numFmtId="0" fontId="4" fillId="0" borderId="2" xfId="21" applyFont="1" applyFill="1" applyBorder="1" applyAlignment="1">
      <alignment horizontal="distributed" vertical="center" wrapText="1"/>
      <protection/>
    </xf>
    <xf numFmtId="187" fontId="2" fillId="0" borderId="3" xfId="21" applyNumberFormat="1" applyFill="1" applyBorder="1" applyAlignment="1">
      <alignment vertical="center"/>
      <protection/>
    </xf>
    <xf numFmtId="187" fontId="2" fillId="0" borderId="7" xfId="21" applyNumberFormat="1" applyFill="1" applyBorder="1" applyAlignment="1">
      <alignment vertical="center"/>
      <protection/>
    </xf>
    <xf numFmtId="187" fontId="2" fillId="0" borderId="4" xfId="21" applyNumberFormat="1" applyFill="1" applyBorder="1" applyAlignment="1">
      <alignment vertical="center"/>
      <protection/>
    </xf>
    <xf numFmtId="0" fontId="2" fillId="0" borderId="0" xfId="21" applyFill="1" applyBorder="1" applyAlignment="1">
      <alignment vertical="center"/>
      <protection/>
    </xf>
    <xf numFmtId="0" fontId="2" fillId="0" borderId="0" xfId="21" applyFill="1" applyBorder="1" applyAlignment="1">
      <alignment horizontal="right" vertical="center"/>
      <protection/>
    </xf>
    <xf numFmtId="49" fontId="2" fillId="0" borderId="0" xfId="21" applyNumberFormat="1" applyFont="1" applyFill="1" applyBorder="1" applyAlignment="1">
      <alignment horizontal="right" vertical="center"/>
      <protection/>
    </xf>
    <xf numFmtId="0" fontId="2" fillId="0" borderId="8" xfId="21" applyFont="1" applyFill="1" applyBorder="1" applyAlignment="1">
      <alignment vertical="center"/>
      <protection/>
    </xf>
    <xf numFmtId="187" fontId="2" fillId="0" borderId="5" xfId="21" applyNumberFormat="1" applyFont="1" applyFill="1" applyBorder="1" applyAlignment="1">
      <alignment vertical="center"/>
      <protection/>
    </xf>
    <xf numFmtId="0" fontId="2" fillId="0" borderId="0" xfId="21" applyFont="1" applyFill="1" applyAlignment="1">
      <alignment vertical="center"/>
      <protection/>
    </xf>
    <xf numFmtId="176" fontId="2" fillId="0" borderId="7" xfId="21" applyNumberFormat="1" applyFill="1" applyBorder="1" applyAlignment="1">
      <alignment vertical="center"/>
      <protection/>
    </xf>
    <xf numFmtId="0" fontId="2" fillId="0" borderId="4" xfId="21" applyFont="1" applyFill="1" applyBorder="1" applyAlignment="1">
      <alignment horizontal="distributed" vertical="center" wrapText="1"/>
      <protection/>
    </xf>
    <xf numFmtId="38" fontId="2" fillId="0" borderId="6" xfId="17" applyFont="1" applyFill="1" applyBorder="1" applyAlignment="1">
      <alignment horizontal="distributed" vertical="center" wrapText="1"/>
    </xf>
    <xf numFmtId="38" fontId="2" fillId="0" borderId="1" xfId="17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38" fontId="3" fillId="0" borderId="12" xfId="17" applyFont="1" applyFill="1" applyBorder="1" applyAlignment="1">
      <alignment vertical="center"/>
    </xf>
    <xf numFmtId="183" fontId="2" fillId="0" borderId="0" xfId="0" applyNumberFormat="1" applyFont="1" applyFill="1" applyAlignment="1">
      <alignment/>
    </xf>
    <xf numFmtId="38" fontId="2" fillId="0" borderId="3" xfId="17" applyFont="1" applyFill="1" applyBorder="1" applyAlignment="1">
      <alignment horizontal="right" vertical="center"/>
    </xf>
    <xf numFmtId="38" fontId="2" fillId="0" borderId="7" xfId="17" applyFont="1" applyFill="1" applyBorder="1" applyAlignment="1">
      <alignment horizontal="right" vertical="center"/>
    </xf>
    <xf numFmtId="38" fontId="2" fillId="0" borderId="4" xfId="17" applyFont="1" applyFill="1" applyBorder="1" applyAlignment="1">
      <alignment vertical="center"/>
    </xf>
    <xf numFmtId="183" fontId="2" fillId="0" borderId="3" xfId="17" applyNumberFormat="1" applyFont="1" applyFill="1" applyBorder="1" applyAlignment="1">
      <alignment vertical="center"/>
    </xf>
    <xf numFmtId="183" fontId="2" fillId="0" borderId="7" xfId="17" applyNumberFormat="1" applyFont="1" applyFill="1" applyBorder="1" applyAlignment="1">
      <alignment vertical="center"/>
    </xf>
    <xf numFmtId="38" fontId="2" fillId="0" borderId="5" xfId="17" applyFont="1" applyFill="1" applyBorder="1" applyAlignment="1">
      <alignment vertical="center"/>
    </xf>
    <xf numFmtId="38" fontId="2" fillId="0" borderId="9" xfId="17" applyFont="1" applyFill="1" applyBorder="1" applyAlignment="1">
      <alignment vertical="center"/>
    </xf>
    <xf numFmtId="0" fontId="2" fillId="0" borderId="0" xfId="0" applyFont="1" applyFill="1" applyAlignment="1">
      <alignment/>
    </xf>
    <xf numFmtId="38" fontId="5" fillId="0" borderId="0" xfId="17" applyFont="1" applyFill="1" applyBorder="1" applyAlignment="1">
      <alignment vertical="center"/>
    </xf>
    <xf numFmtId="0" fontId="4" fillId="0" borderId="0" xfId="21" applyFont="1" applyFill="1" applyAlignment="1">
      <alignment horizontal="center" vertical="center"/>
      <protection/>
    </xf>
    <xf numFmtId="0" fontId="2" fillId="0" borderId="13" xfId="21" applyFont="1" applyFill="1" applyBorder="1" applyAlignment="1">
      <alignment horizontal="distributed" vertical="center"/>
      <protection/>
    </xf>
    <xf numFmtId="0" fontId="2" fillId="0" borderId="14" xfId="21" applyFont="1" applyFill="1" applyBorder="1" applyAlignment="1">
      <alignment horizontal="distributed" vertical="center"/>
      <protection/>
    </xf>
    <xf numFmtId="0" fontId="2" fillId="0" borderId="0" xfId="21" applyFont="1" applyFill="1" applyAlignment="1">
      <alignment horizontal="distributed" vertical="center"/>
      <protection/>
    </xf>
    <xf numFmtId="0" fontId="3" fillId="0" borderId="4" xfId="21" applyFont="1" applyFill="1" applyBorder="1" applyAlignment="1">
      <alignment horizontal="distributed" vertical="center"/>
      <protection/>
    </xf>
    <xf numFmtId="187" fontId="3" fillId="0" borderId="3" xfId="21" applyNumberFormat="1" applyFont="1" applyFill="1" applyBorder="1" applyAlignment="1">
      <alignment vertical="center"/>
      <protection/>
    </xf>
    <xf numFmtId="0" fontId="2" fillId="0" borderId="4" xfId="21" applyFont="1" applyFill="1" applyBorder="1" applyAlignment="1">
      <alignment horizontal="center" vertical="center"/>
      <protection/>
    </xf>
    <xf numFmtId="187" fontId="2" fillId="0" borderId="4" xfId="21" applyNumberFormat="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187" fontId="2" fillId="0" borderId="15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Alignment="1">
      <alignment horizontal="distributed" vertical="center"/>
      <protection/>
    </xf>
    <xf numFmtId="178" fontId="16" fillId="0" borderId="4" xfId="17" applyNumberFormat="1" applyFont="1" applyFill="1" applyBorder="1" applyAlignment="1">
      <alignment horizontal="distributed" vertical="center"/>
    </xf>
    <xf numFmtId="178" fontId="16" fillId="0" borderId="3" xfId="17" applyNumberFormat="1" applyFont="1" applyFill="1" applyBorder="1" applyAlignment="1">
      <alignment vertical="center"/>
    </xf>
    <xf numFmtId="177" fontId="16" fillId="0" borderId="3" xfId="17" applyNumberFormat="1" applyFont="1" applyFill="1" applyBorder="1" applyAlignment="1">
      <alignment vertical="center"/>
    </xf>
    <xf numFmtId="184" fontId="16" fillId="0" borderId="3" xfId="17" applyNumberFormat="1" applyFont="1" applyFill="1" applyBorder="1" applyAlignment="1">
      <alignment vertical="center"/>
    </xf>
    <xf numFmtId="178" fontId="16" fillId="0" borderId="7" xfId="17" applyNumberFormat="1" applyFont="1" applyFill="1" applyBorder="1" applyAlignment="1">
      <alignment vertical="center"/>
    </xf>
    <xf numFmtId="176" fontId="16" fillId="0" borderId="7" xfId="17" applyNumberFormat="1" applyFont="1" applyFill="1" applyBorder="1" applyAlignment="1">
      <alignment vertical="center"/>
    </xf>
    <xf numFmtId="38" fontId="16" fillId="0" borderId="4" xfId="17" applyFont="1" applyFill="1" applyBorder="1" applyAlignment="1">
      <alignment vertical="center"/>
    </xf>
    <xf numFmtId="178" fontId="5" fillId="0" borderId="0" xfId="17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176" fontId="16" fillId="0" borderId="4" xfId="17" applyNumberFormat="1" applyFont="1" applyFill="1" applyBorder="1" applyAlignment="1">
      <alignment horizontal="distributed" vertical="center"/>
    </xf>
    <xf numFmtId="38" fontId="2" fillId="0" borderId="0" xfId="17" applyFont="1" applyFill="1" applyAlignment="1">
      <alignment horizontal="distributed" vertical="center"/>
    </xf>
    <xf numFmtId="193" fontId="3" fillId="0" borderId="3" xfId="17" applyNumberFormat="1" applyFont="1" applyFill="1" applyBorder="1" applyAlignment="1">
      <alignment vertical="center"/>
    </xf>
    <xf numFmtId="193" fontId="2" fillId="0" borderId="3" xfId="17" applyNumberFormat="1" applyFont="1" applyFill="1" applyBorder="1" applyAlignment="1">
      <alignment vertical="center"/>
    </xf>
    <xf numFmtId="193" fontId="3" fillId="0" borderId="12" xfId="17" applyNumberFormat="1" applyFont="1" applyFill="1" applyBorder="1" applyAlignment="1">
      <alignment vertical="center"/>
    </xf>
    <xf numFmtId="193" fontId="3" fillId="0" borderId="5" xfId="17" applyNumberFormat="1" applyFont="1" applyFill="1" applyBorder="1" applyAlignment="1">
      <alignment vertical="center"/>
    </xf>
    <xf numFmtId="0" fontId="3" fillId="0" borderId="0" xfId="21" applyFont="1" applyFill="1" applyAlignment="1">
      <alignment vertical="center"/>
      <protection/>
    </xf>
    <xf numFmtId="0" fontId="3" fillId="0" borderId="0" xfId="0" applyFont="1" applyFill="1" applyAlignment="1">
      <alignment/>
    </xf>
    <xf numFmtId="38" fontId="3" fillId="0" borderId="0" xfId="17" applyFont="1" applyFill="1" applyAlignment="1">
      <alignment vertical="center"/>
    </xf>
    <xf numFmtId="0" fontId="18" fillId="0" borderId="0" xfId="21" applyFont="1" applyFill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38" fontId="2" fillId="0" borderId="4" xfId="17" applyFont="1" applyFill="1" applyBorder="1" applyAlignment="1">
      <alignment horizontal="center" vertical="center"/>
    </xf>
    <xf numFmtId="56" fontId="5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187" fontId="16" fillId="0" borderId="3" xfId="17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182" fontId="2" fillId="0" borderId="3" xfId="0" applyNumberFormat="1" applyFont="1" applyFill="1" applyBorder="1" applyAlignment="1">
      <alignment horizontal="left" vertical="center"/>
    </xf>
    <xf numFmtId="0" fontId="14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38" fontId="14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38" fontId="4" fillId="0" borderId="12" xfId="17" applyFont="1" applyFill="1" applyBorder="1" applyAlignment="1" applyProtection="1">
      <alignment/>
      <protection/>
    </xf>
    <xf numFmtId="38" fontId="4" fillId="0" borderId="3" xfId="17" applyFont="1" applyFill="1" applyBorder="1" applyAlignment="1" applyProtection="1">
      <alignment/>
      <protection/>
    </xf>
    <xf numFmtId="38" fontId="4" fillId="0" borderId="3" xfId="17" applyFont="1" applyFill="1" applyBorder="1" applyAlignment="1" applyProtection="1">
      <alignment/>
      <protection locked="0"/>
    </xf>
    <xf numFmtId="38" fontId="4" fillId="0" borderId="5" xfId="17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/>
      <protection locked="0"/>
    </xf>
    <xf numFmtId="0" fontId="14" fillId="0" borderId="4" xfId="0" applyFont="1" applyFill="1" applyBorder="1" applyAlignment="1" applyProtection="1">
      <alignment/>
      <protection locked="0"/>
    </xf>
    <xf numFmtId="0" fontId="14" fillId="0" borderId="9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38" fontId="4" fillId="0" borderId="17" xfId="17" applyFont="1" applyFill="1" applyBorder="1" applyAlignment="1" applyProtection="1">
      <alignment/>
      <protection/>
    </xf>
    <xf numFmtId="38" fontId="4" fillId="0" borderId="16" xfId="17" applyFont="1" applyFill="1" applyBorder="1" applyAlignment="1" applyProtection="1">
      <alignment/>
      <protection/>
    </xf>
    <xf numFmtId="38" fontId="4" fillId="0" borderId="7" xfId="17" applyFont="1" applyFill="1" applyBorder="1" applyAlignment="1" applyProtection="1">
      <alignment/>
      <protection locked="0"/>
    </xf>
    <xf numFmtId="38" fontId="4" fillId="0" borderId="4" xfId="17" applyFont="1" applyFill="1" applyBorder="1" applyAlignment="1" applyProtection="1">
      <alignment/>
      <protection locked="0"/>
    </xf>
    <xf numFmtId="38" fontId="4" fillId="0" borderId="10" xfId="17" applyFont="1" applyFill="1" applyBorder="1" applyAlignment="1" applyProtection="1">
      <alignment/>
      <protection locked="0"/>
    </xf>
    <xf numFmtId="38" fontId="4" fillId="0" borderId="9" xfId="17" applyFont="1" applyFill="1" applyBorder="1" applyAlignment="1" applyProtection="1">
      <alignment/>
      <protection locked="0"/>
    </xf>
    <xf numFmtId="38" fontId="4" fillId="0" borderId="7" xfId="17" applyFont="1" applyFill="1" applyBorder="1" applyAlignment="1" applyProtection="1">
      <alignment/>
      <protection/>
    </xf>
    <xf numFmtId="38" fontId="4" fillId="0" borderId="4" xfId="17" applyFont="1" applyFill="1" applyBorder="1" applyAlignment="1" applyProtection="1">
      <alignment/>
      <protection/>
    </xf>
    <xf numFmtId="0" fontId="5" fillId="0" borderId="8" xfId="21" applyFont="1" applyFill="1" applyBorder="1" applyAlignment="1">
      <alignment horizontal="right" vertical="center"/>
      <protection/>
    </xf>
    <xf numFmtId="0" fontId="14" fillId="0" borderId="18" xfId="0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38" fontId="4" fillId="0" borderId="0" xfId="0" applyNumberFormat="1" applyFont="1" applyFill="1" applyAlignment="1">
      <alignment vertical="center"/>
    </xf>
    <xf numFmtId="183" fontId="2" fillId="0" borderId="5" xfId="17" applyNumberFormat="1" applyFont="1" applyFill="1" applyBorder="1" applyAlignment="1">
      <alignment vertical="center"/>
    </xf>
    <xf numFmtId="183" fontId="2" fillId="0" borderId="10" xfId="17" applyNumberFormat="1" applyFont="1" applyFill="1" applyBorder="1" applyAlignment="1">
      <alignment vertical="center"/>
    </xf>
    <xf numFmtId="38" fontId="3" fillId="0" borderId="16" xfId="17" applyFont="1" applyFill="1" applyBorder="1" applyAlignment="1">
      <alignment horizontal="distributed" vertical="center"/>
    </xf>
    <xf numFmtId="38" fontId="29" fillId="0" borderId="4" xfId="17" applyFont="1" applyFill="1" applyBorder="1" applyAlignment="1">
      <alignment horizontal="distributed" vertical="center"/>
    </xf>
    <xf numFmtId="38" fontId="29" fillId="0" borderId="3" xfId="17" applyFont="1" applyFill="1" applyBorder="1" applyAlignment="1">
      <alignment vertical="center"/>
    </xf>
    <xf numFmtId="38" fontId="29" fillId="0" borderId="3" xfId="17" applyFont="1" applyFill="1" applyBorder="1" applyAlignment="1">
      <alignment horizontal="right" vertical="center"/>
    </xf>
    <xf numFmtId="38" fontId="29" fillId="0" borderId="7" xfId="17" applyFont="1" applyFill="1" applyBorder="1" applyAlignment="1">
      <alignment horizontal="right" vertical="center"/>
    </xf>
    <xf numFmtId="38" fontId="29" fillId="0" borderId="4" xfId="17" applyFont="1" applyFill="1" applyBorder="1" applyAlignment="1">
      <alignment vertical="center"/>
    </xf>
    <xf numFmtId="183" fontId="29" fillId="0" borderId="3" xfId="17" applyNumberFormat="1" applyFont="1" applyFill="1" applyBorder="1" applyAlignment="1">
      <alignment vertical="center"/>
    </xf>
    <xf numFmtId="183" fontId="29" fillId="0" borderId="7" xfId="17" applyNumberFormat="1" applyFont="1" applyFill="1" applyBorder="1" applyAlignment="1">
      <alignment vertical="center"/>
    </xf>
    <xf numFmtId="38" fontId="3" fillId="0" borderId="4" xfId="17" applyFont="1" applyFill="1" applyBorder="1" applyAlignment="1">
      <alignment horizontal="distributed"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7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204" fontId="3" fillId="0" borderId="3" xfId="17" applyNumberFormat="1" applyFont="1" applyFill="1" applyBorder="1" applyAlignment="1">
      <alignment horizontal="right" vertical="center" wrapText="1"/>
    </xf>
    <xf numFmtId="204" fontId="3" fillId="0" borderId="7" xfId="17" applyNumberFormat="1" applyFont="1" applyFill="1" applyBorder="1" applyAlignment="1">
      <alignment horizontal="right" vertical="center" wrapText="1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5" fillId="0" borderId="0" xfId="21" applyFont="1" applyFill="1" applyBorder="1" applyAlignment="1">
      <alignment horizontal="right" vertical="center"/>
      <protection/>
    </xf>
    <xf numFmtId="38" fontId="18" fillId="0" borderId="3" xfId="17" applyFont="1" applyFill="1" applyBorder="1" applyAlignment="1" applyProtection="1">
      <alignment/>
      <protection locked="0"/>
    </xf>
    <xf numFmtId="38" fontId="18" fillId="0" borderId="12" xfId="17" applyFont="1" applyFill="1" applyBorder="1" applyAlignment="1" applyProtection="1">
      <alignment/>
      <protection/>
    </xf>
    <xf numFmtId="0" fontId="30" fillId="0" borderId="16" xfId="0" applyFont="1" applyFill="1" applyBorder="1" applyAlignment="1" applyProtection="1">
      <alignment/>
      <protection locked="0"/>
    </xf>
    <xf numFmtId="38" fontId="18" fillId="0" borderId="17" xfId="17" applyFont="1" applyFill="1" applyBorder="1" applyAlignment="1" applyProtection="1">
      <alignment/>
      <protection/>
    </xf>
    <xf numFmtId="38" fontId="18" fillId="0" borderId="16" xfId="17" applyFont="1" applyFill="1" applyBorder="1" applyAlignment="1" applyProtection="1">
      <alignment/>
      <protection/>
    </xf>
    <xf numFmtId="38" fontId="30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0" fillId="0" borderId="4" xfId="0" applyFont="1" applyFill="1" applyBorder="1" applyAlignment="1" applyProtection="1">
      <alignment/>
      <protection locked="0"/>
    </xf>
    <xf numFmtId="38" fontId="18" fillId="0" borderId="3" xfId="17" applyFont="1" applyFill="1" applyBorder="1" applyAlignment="1" applyProtection="1">
      <alignment/>
      <protection/>
    </xf>
    <xf numFmtId="38" fontId="18" fillId="0" borderId="7" xfId="17" applyFont="1" applyFill="1" applyBorder="1" applyAlignment="1" applyProtection="1">
      <alignment/>
      <protection locked="0"/>
    </xf>
    <xf numFmtId="38" fontId="18" fillId="0" borderId="4" xfId="17" applyFont="1" applyFill="1" applyBorder="1" applyAlignment="1" applyProtection="1">
      <alignment/>
      <protection locked="0"/>
    </xf>
    <xf numFmtId="38" fontId="18" fillId="0" borderId="5" xfId="17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/>
      <protection locked="0"/>
    </xf>
    <xf numFmtId="38" fontId="18" fillId="0" borderId="7" xfId="17" applyFont="1" applyFill="1" applyBorder="1" applyAlignment="1" applyProtection="1">
      <alignment/>
      <protection/>
    </xf>
    <xf numFmtId="38" fontId="18" fillId="0" borderId="10" xfId="17" applyFont="1" applyFill="1" applyBorder="1" applyAlignment="1" applyProtection="1">
      <alignment/>
      <protection/>
    </xf>
    <xf numFmtId="0" fontId="30" fillId="0" borderId="1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0" xfId="21" applyFill="1" applyAlignment="1">
      <alignment horizontal="distributed" vertical="center"/>
      <protection/>
    </xf>
    <xf numFmtId="0" fontId="11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0" xfId="21" applyFont="1" applyFill="1" applyBorder="1" applyAlignment="1">
      <alignment horizontal="distributed" vertical="center" wrapText="1"/>
      <protection/>
    </xf>
    <xf numFmtId="187" fontId="2" fillId="0" borderId="0" xfId="21" applyNumberFormat="1" applyFill="1" applyBorder="1" applyAlignment="1">
      <alignment vertical="center"/>
      <protection/>
    </xf>
    <xf numFmtId="176" fontId="2" fillId="0" borderId="0" xfId="21" applyNumberFormat="1" applyFill="1" applyBorder="1" applyAlignment="1">
      <alignment vertical="center"/>
      <protection/>
    </xf>
    <xf numFmtId="0" fontId="5" fillId="0" borderId="0" xfId="21" applyFont="1" applyFill="1" applyAlignment="1">
      <alignment horizontal="right" vertical="center"/>
      <protection/>
    </xf>
    <xf numFmtId="178" fontId="5" fillId="0" borderId="0" xfId="17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178" fontId="16" fillId="0" borderId="0" xfId="17" applyNumberFormat="1" applyFont="1" applyFill="1" applyAlignment="1">
      <alignment horizontal="right" vertical="center"/>
    </xf>
    <xf numFmtId="176" fontId="16" fillId="0" borderId="0" xfId="17" applyNumberFormat="1" applyFont="1" applyFill="1" applyAlignment="1">
      <alignment horizontal="right" vertical="center"/>
    </xf>
    <xf numFmtId="180" fontId="5" fillId="0" borderId="0" xfId="17" applyNumberFormat="1" applyFont="1" applyFill="1" applyAlignment="1">
      <alignment horizontal="right" vertical="center"/>
    </xf>
    <xf numFmtId="180" fontId="4" fillId="0" borderId="0" xfId="17" applyNumberFormat="1" applyFont="1" applyFill="1" applyAlignment="1">
      <alignment horizontal="right" vertical="center"/>
    </xf>
    <xf numFmtId="180" fontId="16" fillId="0" borderId="0" xfId="17" applyNumberFormat="1" applyFont="1" applyFill="1" applyAlignment="1">
      <alignment horizontal="right" vertical="center"/>
    </xf>
    <xf numFmtId="180" fontId="16" fillId="0" borderId="0" xfId="17" applyNumberFormat="1" applyFont="1" applyFill="1" applyAlignment="1">
      <alignment horizontal="right" vertical="center"/>
    </xf>
    <xf numFmtId="180" fontId="6" fillId="0" borderId="0" xfId="17" applyNumberFormat="1" applyFont="1" applyFill="1" applyAlignment="1">
      <alignment horizontal="right" vertical="center"/>
    </xf>
    <xf numFmtId="180" fontId="2" fillId="0" borderId="0" xfId="17" applyNumberFormat="1" applyFont="1" applyFill="1" applyAlignment="1">
      <alignment horizontal="right" vertical="center"/>
    </xf>
    <xf numFmtId="178" fontId="5" fillId="0" borderId="0" xfId="17" applyNumberFormat="1" applyFont="1" applyFill="1" applyAlignment="1">
      <alignment vertical="justify"/>
    </xf>
    <xf numFmtId="178" fontId="4" fillId="0" borderId="0" xfId="17" applyNumberFormat="1" applyFont="1" applyFill="1" applyAlignment="1">
      <alignment vertical="justify"/>
    </xf>
    <xf numFmtId="178" fontId="16" fillId="0" borderId="0" xfId="17" applyNumberFormat="1" applyFont="1" applyFill="1" applyAlignment="1">
      <alignment horizontal="distributed" vertical="justify"/>
    </xf>
    <xf numFmtId="178" fontId="4" fillId="0" borderId="0" xfId="17" applyNumberFormat="1" applyFont="1" applyFill="1" applyAlignment="1">
      <alignment horizontal="distributed" vertical="justify"/>
    </xf>
    <xf numFmtId="178" fontId="6" fillId="0" borderId="0" xfId="17" applyNumberFormat="1" applyFont="1" applyFill="1" applyAlignment="1">
      <alignment vertical="justify"/>
    </xf>
    <xf numFmtId="178" fontId="2" fillId="0" borderId="0" xfId="17" applyNumberFormat="1" applyFont="1" applyFill="1" applyAlignment="1">
      <alignment vertical="justify"/>
    </xf>
    <xf numFmtId="180" fontId="2" fillId="0" borderId="0" xfId="17" applyNumberFormat="1" applyFont="1" applyFill="1" applyAlignment="1">
      <alignment horizontal="right" vertical="center"/>
    </xf>
    <xf numFmtId="180" fontId="3" fillId="0" borderId="0" xfId="17" applyNumberFormat="1" applyFont="1" applyFill="1" applyAlignment="1">
      <alignment horizontal="right" vertical="center"/>
    </xf>
    <xf numFmtId="187" fontId="2" fillId="0" borderId="15" xfId="21" applyNumberFormat="1" applyFont="1" applyFill="1" applyBorder="1" applyAlignment="1">
      <alignment horizontal="distributed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87" fontId="2" fillId="0" borderId="7" xfId="21" applyNumberFormat="1" applyFont="1" applyFill="1" applyBorder="1" applyAlignment="1">
      <alignment vertical="center"/>
      <protection/>
    </xf>
    <xf numFmtId="187" fontId="2" fillId="0" borderId="19" xfId="21" applyNumberFormat="1" applyFont="1" applyFill="1" applyBorder="1" applyAlignment="1">
      <alignment horizontal="center" vertical="center"/>
      <protection/>
    </xf>
    <xf numFmtId="187" fontId="2" fillId="0" borderId="0" xfId="21" applyNumberFormat="1" applyFont="1" applyFill="1" applyAlignment="1">
      <alignment vertical="center"/>
      <protection/>
    </xf>
    <xf numFmtId="187" fontId="2" fillId="0" borderId="3" xfId="21" applyNumberFormat="1" applyFont="1" applyFill="1" applyBorder="1" applyAlignment="1">
      <alignment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vertical="center"/>
      <protection/>
    </xf>
    <xf numFmtId="0" fontId="2" fillId="0" borderId="11" xfId="21" applyFont="1" applyFill="1" applyBorder="1" applyAlignment="1">
      <alignment vertical="center"/>
      <protection/>
    </xf>
    <xf numFmtId="180" fontId="2" fillId="0" borderId="0" xfId="21" applyNumberFormat="1" applyFont="1" applyFill="1" applyAlignment="1">
      <alignment vertical="center"/>
      <protection/>
    </xf>
    <xf numFmtId="0" fontId="2" fillId="0" borderId="3" xfId="21" applyFont="1" applyFill="1" applyBorder="1" applyAlignment="1">
      <alignment vertical="center"/>
      <protection/>
    </xf>
    <xf numFmtId="187" fontId="2" fillId="0" borderId="9" xfId="21" applyNumberFormat="1" applyFont="1" applyFill="1" applyBorder="1" applyAlignment="1">
      <alignment horizontal="center" vertical="center"/>
      <protection/>
    </xf>
    <xf numFmtId="187" fontId="3" fillId="0" borderId="5" xfId="21" applyNumberFormat="1" applyFont="1" applyFill="1" applyBorder="1" applyAlignment="1">
      <alignment vertical="center"/>
      <protection/>
    </xf>
    <xf numFmtId="0" fontId="2" fillId="0" borderId="9" xfId="21" applyFont="1" applyFill="1" applyBorder="1" applyAlignment="1">
      <alignment horizontal="center" vertical="center"/>
      <protection/>
    </xf>
    <xf numFmtId="57" fontId="4" fillId="0" borderId="11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2" fillId="0" borderId="0" xfId="21" applyFont="1" applyFill="1" applyAlignment="1">
      <alignment horizontal="distributed" vertical="center"/>
      <protection/>
    </xf>
    <xf numFmtId="0" fontId="13" fillId="0" borderId="0" xfId="0" applyFont="1" applyFill="1" applyBorder="1" applyAlignment="1">
      <alignment vertical="center"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horizontal="distributed" vertical="center"/>
      <protection/>
    </xf>
    <xf numFmtId="0" fontId="4" fillId="0" borderId="4" xfId="21" applyFont="1" applyFill="1" applyBorder="1" applyAlignment="1">
      <alignment vertical="center" shrinkToFit="1"/>
      <protection/>
    </xf>
    <xf numFmtId="176" fontId="2" fillId="0" borderId="3" xfId="21" applyNumberFormat="1" applyFont="1" applyFill="1" applyBorder="1" applyAlignment="1">
      <alignment vertical="center"/>
      <protection/>
    </xf>
    <xf numFmtId="177" fontId="2" fillId="0" borderId="3" xfId="21" applyNumberFormat="1" applyFont="1" applyFill="1" applyBorder="1" applyAlignment="1">
      <alignment vertical="center"/>
      <protection/>
    </xf>
    <xf numFmtId="177" fontId="2" fillId="0" borderId="7" xfId="21" applyNumberFormat="1" applyFont="1" applyFill="1" applyBorder="1" applyAlignment="1">
      <alignment vertical="center"/>
      <protection/>
    </xf>
    <xf numFmtId="177" fontId="2" fillId="0" borderId="0" xfId="21" applyNumberFormat="1" applyFont="1" applyFill="1" applyBorder="1" applyAlignment="1">
      <alignment vertical="center"/>
      <protection/>
    </xf>
    <xf numFmtId="0" fontId="2" fillId="0" borderId="4" xfId="21" applyFont="1" applyFill="1" applyBorder="1" applyAlignment="1">
      <alignment vertical="center" shrinkToFit="1"/>
      <protection/>
    </xf>
    <xf numFmtId="0" fontId="2" fillId="0" borderId="0" xfId="21" applyFont="1" applyFill="1" applyAlignment="1">
      <alignment vertical="center" shrinkToFit="1"/>
      <protection/>
    </xf>
    <xf numFmtId="0" fontId="2" fillId="0" borderId="4" xfId="21" applyFont="1" applyFill="1" applyBorder="1" applyAlignment="1">
      <alignment horizontal="distributed" vertical="center"/>
      <protection/>
    </xf>
    <xf numFmtId="176" fontId="3" fillId="0" borderId="5" xfId="21" applyNumberFormat="1" applyFont="1" applyFill="1" applyBorder="1" applyAlignment="1">
      <alignment vertical="center"/>
      <protection/>
    </xf>
    <xf numFmtId="177" fontId="3" fillId="0" borderId="5" xfId="21" applyNumberFormat="1" applyFont="1" applyFill="1" applyBorder="1" applyAlignment="1">
      <alignment vertical="center"/>
      <protection/>
    </xf>
    <xf numFmtId="177" fontId="3" fillId="0" borderId="10" xfId="21" applyNumberFormat="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180" fontId="2" fillId="0" borderId="0" xfId="21" applyNumberFormat="1" applyFont="1" applyFill="1" applyBorder="1" applyAlignment="1">
      <alignment vertical="center"/>
      <protection/>
    </xf>
    <xf numFmtId="177" fontId="3" fillId="0" borderId="0" xfId="21" applyNumberFormat="1" applyFont="1" applyFill="1" applyBorder="1" applyAlignment="1">
      <alignment vertical="center"/>
      <protection/>
    </xf>
    <xf numFmtId="0" fontId="2" fillId="0" borderId="4" xfId="21" applyFont="1" applyFill="1" applyBorder="1" applyAlignment="1">
      <alignment vertical="center"/>
      <protection/>
    </xf>
    <xf numFmtId="176" fontId="2" fillId="0" borderId="5" xfId="21" applyNumberFormat="1" applyFont="1" applyFill="1" applyBorder="1" applyAlignment="1">
      <alignment vertical="center"/>
      <protection/>
    </xf>
    <xf numFmtId="177" fontId="2" fillId="0" borderId="5" xfId="21" applyNumberFormat="1" applyFont="1" applyFill="1" applyBorder="1" applyAlignment="1">
      <alignment vertical="center"/>
      <protection/>
    </xf>
    <xf numFmtId="187" fontId="2" fillId="0" borderId="11" xfId="21" applyNumberFormat="1" applyFont="1" applyFill="1" applyBorder="1" applyAlignment="1">
      <alignment vertical="center"/>
      <protection/>
    </xf>
    <xf numFmtId="0" fontId="31" fillId="0" borderId="0" xfId="21" applyFont="1" applyFill="1" applyBorder="1" applyAlignment="1">
      <alignment vertical="center"/>
      <protection/>
    </xf>
    <xf numFmtId="0" fontId="4" fillId="0" borderId="0" xfId="21" applyFont="1" applyFill="1" applyAlignment="1">
      <alignment horizontal="left" vertical="center"/>
      <protection/>
    </xf>
    <xf numFmtId="187" fontId="3" fillId="0" borderId="4" xfId="21" applyNumberFormat="1" applyFont="1" applyFill="1" applyBorder="1" applyAlignment="1">
      <alignment vertical="center"/>
      <protection/>
    </xf>
    <xf numFmtId="187" fontId="2" fillId="0" borderId="12" xfId="21" applyNumberFormat="1" applyFont="1" applyFill="1" applyBorder="1" applyAlignment="1">
      <alignment vertical="center"/>
      <protection/>
    </xf>
    <xf numFmtId="187" fontId="2" fillId="0" borderId="0" xfId="21" applyNumberFormat="1" applyFont="1" applyFill="1" applyBorder="1" applyAlignment="1">
      <alignment vertical="center"/>
      <protection/>
    </xf>
    <xf numFmtId="187" fontId="3" fillId="0" borderId="7" xfId="21" applyNumberFormat="1" applyFont="1" applyFill="1" applyBorder="1" applyAlignment="1">
      <alignment vertical="center"/>
      <protection/>
    </xf>
    <xf numFmtId="0" fontId="2" fillId="0" borderId="10" xfId="21" applyFont="1" applyFill="1" applyBorder="1" applyAlignment="1">
      <alignment vertical="center"/>
      <protection/>
    </xf>
    <xf numFmtId="0" fontId="2" fillId="0" borderId="5" xfId="21" applyFont="1" applyFill="1" applyBorder="1" applyAlignment="1">
      <alignment vertical="center"/>
      <protection/>
    </xf>
    <xf numFmtId="0" fontId="2" fillId="0" borderId="12" xfId="21" applyFont="1" applyFill="1" applyBorder="1" applyAlignment="1">
      <alignment vertical="center"/>
      <protection/>
    </xf>
    <xf numFmtId="211" fontId="2" fillId="0" borderId="3" xfId="21" applyNumberFormat="1" applyFont="1" applyFill="1" applyBorder="1" applyAlignment="1">
      <alignment horizontal="right" vertical="center"/>
      <protection/>
    </xf>
    <xf numFmtId="194" fontId="2" fillId="0" borderId="0" xfId="21" applyNumberFormat="1" applyFont="1" applyFill="1" applyBorder="1" applyAlignment="1">
      <alignment vertical="center"/>
      <protection/>
    </xf>
    <xf numFmtId="188" fontId="2" fillId="0" borderId="3" xfId="21" applyNumberFormat="1" applyFont="1" applyFill="1" applyBorder="1" applyAlignment="1">
      <alignment horizontal="right" vertical="center"/>
      <protection/>
    </xf>
    <xf numFmtId="188" fontId="2" fillId="0" borderId="7" xfId="21" applyNumberFormat="1" applyFont="1" applyFill="1" applyBorder="1" applyAlignment="1">
      <alignment vertical="center"/>
      <protection/>
    </xf>
    <xf numFmtId="178" fontId="0" fillId="0" borderId="4" xfId="17" applyNumberFormat="1" applyFont="1" applyFill="1" applyBorder="1" applyAlignment="1">
      <alignment horizontal="distributed" vertical="center"/>
    </xf>
    <xf numFmtId="180" fontId="0" fillId="0" borderId="0" xfId="17" applyNumberFormat="1" applyFont="1" applyFill="1" applyAlignment="1">
      <alignment horizontal="right" vertical="center"/>
    </xf>
    <xf numFmtId="180" fontId="0" fillId="0" borderId="3" xfId="17" applyNumberFormat="1" applyFont="1" applyFill="1" applyBorder="1" applyAlignment="1">
      <alignment vertical="center"/>
    </xf>
    <xf numFmtId="178" fontId="0" fillId="0" borderId="3" xfId="17" applyNumberFormat="1" applyFont="1" applyFill="1" applyBorder="1" applyAlignment="1">
      <alignment vertical="center"/>
    </xf>
    <xf numFmtId="178" fontId="0" fillId="0" borderId="0" xfId="17" applyNumberFormat="1" applyFont="1" applyFill="1" applyAlignment="1">
      <alignment horizontal="right" vertical="center"/>
    </xf>
    <xf numFmtId="38" fontId="0" fillId="0" borderId="4" xfId="17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16" fillId="0" borderId="3" xfId="17" applyNumberFormat="1" applyFont="1" applyFill="1" applyBorder="1" applyAlignment="1">
      <alignment vertical="center"/>
    </xf>
    <xf numFmtId="178" fontId="16" fillId="0" borderId="0" xfId="17" applyNumberFormat="1" applyFont="1" applyFill="1" applyAlignment="1">
      <alignment horizontal="right" vertical="center"/>
    </xf>
    <xf numFmtId="213" fontId="2" fillId="0" borderId="3" xfId="21" applyNumberFormat="1" applyFont="1" applyFill="1" applyBorder="1" applyAlignment="1">
      <alignment vertical="center"/>
      <protection/>
    </xf>
    <xf numFmtId="213" fontId="2" fillId="0" borderId="0" xfId="21" applyNumberFormat="1" applyFont="1" applyFill="1" applyAlignment="1">
      <alignment vertical="center"/>
      <protection/>
    </xf>
    <xf numFmtId="0" fontId="13" fillId="0" borderId="8" xfId="0" applyFont="1" applyFill="1" applyBorder="1" applyAlignment="1">
      <alignment vertical="center"/>
    </xf>
    <xf numFmtId="178" fontId="4" fillId="0" borderId="0" xfId="17" applyNumberFormat="1" applyFont="1" applyFill="1" applyBorder="1" applyAlignment="1">
      <alignment horizontal="right" vertical="center"/>
    </xf>
    <xf numFmtId="178" fontId="16" fillId="0" borderId="0" xfId="17" applyNumberFormat="1" applyFont="1" applyFill="1" applyBorder="1" applyAlignment="1">
      <alignment horizontal="distributed" vertical="center"/>
    </xf>
    <xf numFmtId="38" fontId="2" fillId="0" borderId="12" xfId="17" applyFont="1" applyFill="1" applyBorder="1" applyAlignment="1">
      <alignment horizontal="right" vertical="center"/>
    </xf>
    <xf numFmtId="176" fontId="2" fillId="0" borderId="12" xfId="17" applyNumberFormat="1" applyFont="1" applyFill="1" applyBorder="1" applyAlignment="1">
      <alignment horizontal="right" vertical="center"/>
    </xf>
    <xf numFmtId="176" fontId="2" fillId="0" borderId="16" xfId="17" applyNumberFormat="1" applyFont="1" applyFill="1" applyBorder="1" applyAlignment="1">
      <alignment horizontal="right" vertical="center"/>
    </xf>
    <xf numFmtId="178" fontId="2" fillId="0" borderId="12" xfId="17" applyNumberFormat="1" applyFont="1" applyFill="1" applyBorder="1" applyAlignment="1">
      <alignment horizontal="right" vertical="center"/>
    </xf>
    <xf numFmtId="38" fontId="16" fillId="0" borderId="0" xfId="17" applyFont="1" applyFill="1" applyAlignment="1">
      <alignment horizontal="right" vertical="center"/>
    </xf>
    <xf numFmtId="178" fontId="2" fillId="0" borderId="17" xfId="17" applyNumberFormat="1" applyFont="1" applyFill="1" applyBorder="1" applyAlignment="1">
      <alignment horizontal="right" vertical="center"/>
    </xf>
    <xf numFmtId="176" fontId="2" fillId="0" borderId="17" xfId="17" applyNumberFormat="1" applyFont="1" applyFill="1" applyBorder="1" applyAlignment="1">
      <alignment horizontal="right" vertical="center"/>
    </xf>
    <xf numFmtId="38" fontId="3" fillId="0" borderId="16" xfId="17" applyFont="1" applyFill="1" applyBorder="1" applyAlignment="1">
      <alignment horizontal="center" vertical="center"/>
    </xf>
    <xf numFmtId="0" fontId="10" fillId="0" borderId="2" xfId="22" applyNumberFormat="1" applyFont="1" applyFill="1" applyBorder="1" applyAlignment="1">
      <alignment horizontal="distributed" vertical="center"/>
      <protection/>
    </xf>
    <xf numFmtId="0" fontId="10" fillId="0" borderId="6" xfId="22" applyNumberFormat="1" applyFont="1" applyFill="1" applyBorder="1" applyAlignment="1">
      <alignment horizontal="distributed" vertical="center"/>
      <protection/>
    </xf>
    <xf numFmtId="0" fontId="10" fillId="0" borderId="1" xfId="22" applyNumberFormat="1" applyFont="1" applyFill="1" applyBorder="1" applyAlignment="1">
      <alignment horizontal="distributed" vertical="center"/>
      <protection/>
    </xf>
    <xf numFmtId="49" fontId="15" fillId="0" borderId="11" xfId="22" applyNumberFormat="1" applyFont="1" applyFill="1" applyBorder="1" applyAlignment="1">
      <alignment horizontal="distributed" vertical="center" wrapText="1"/>
      <protection/>
    </xf>
    <xf numFmtId="199" fontId="15" fillId="0" borderId="12" xfId="22" applyNumberFormat="1" applyFont="1" applyFill="1" applyBorder="1" applyAlignment="1">
      <alignment horizontal="right" vertical="center"/>
      <protection/>
    </xf>
    <xf numFmtId="49" fontId="23" fillId="0" borderId="0" xfId="22" applyNumberFormat="1" applyFont="1" applyFill="1" applyBorder="1" applyAlignment="1">
      <alignment horizontal="distributed" vertical="center" shrinkToFit="1"/>
      <protection/>
    </xf>
    <xf numFmtId="176" fontId="0" fillId="0" borderId="3" xfId="17" applyNumberFormat="1" applyFont="1" applyFill="1" applyBorder="1" applyAlignment="1">
      <alignment vertical="center"/>
    </xf>
    <xf numFmtId="177" fontId="0" fillId="0" borderId="3" xfId="17" applyNumberFormat="1" applyFont="1" applyFill="1" applyBorder="1" applyAlignment="1">
      <alignment vertical="center"/>
    </xf>
    <xf numFmtId="184" fontId="0" fillId="0" borderId="3" xfId="17" applyNumberFormat="1" applyFont="1" applyFill="1" applyBorder="1" applyAlignment="1">
      <alignment vertical="center"/>
    </xf>
    <xf numFmtId="178" fontId="0" fillId="0" borderId="7" xfId="17" applyNumberFormat="1" applyFont="1" applyFill="1" applyBorder="1" applyAlignment="1">
      <alignment vertical="center"/>
    </xf>
    <xf numFmtId="178" fontId="0" fillId="0" borderId="7" xfId="17" applyNumberFormat="1" applyFont="1" applyFill="1" applyBorder="1" applyAlignment="1">
      <alignment horizontal="center" vertical="center"/>
    </xf>
    <xf numFmtId="178" fontId="0" fillId="0" borderId="0" xfId="17" applyNumberFormat="1" applyFont="1" applyFill="1" applyBorder="1" applyAlignment="1">
      <alignment horizontal="center" vertical="center"/>
    </xf>
    <xf numFmtId="178" fontId="18" fillId="0" borderId="0" xfId="17" applyNumberFormat="1" applyFont="1" applyFill="1" applyAlignment="1">
      <alignment horizontal="distributed" vertical="justify"/>
    </xf>
    <xf numFmtId="0" fontId="2" fillId="0" borderId="17" xfId="21" applyFont="1" applyFill="1" applyBorder="1" applyAlignment="1">
      <alignment vertical="center"/>
      <protection/>
    </xf>
    <xf numFmtId="180" fontId="2" fillId="0" borderId="7" xfId="21" applyNumberFormat="1" applyFont="1" applyFill="1" applyBorder="1" applyAlignment="1">
      <alignment vertical="center"/>
      <protection/>
    </xf>
    <xf numFmtId="211" fontId="2" fillId="0" borderId="7" xfId="21" applyNumberFormat="1" applyFont="1" applyFill="1" applyBorder="1" applyAlignment="1">
      <alignment horizontal="right" vertical="center"/>
      <protection/>
    </xf>
    <xf numFmtId="49" fontId="11" fillId="0" borderId="2" xfId="22" applyNumberFormat="1" applyFont="1" applyFill="1" applyBorder="1" applyAlignment="1">
      <alignment horizontal="distributed" vertical="center" wrapText="1"/>
      <protection/>
    </xf>
    <xf numFmtId="49" fontId="11" fillId="0" borderId="2" xfId="22" applyNumberFormat="1" applyFont="1" applyFill="1" applyBorder="1" applyAlignment="1">
      <alignment horizontal="distributed" vertical="center"/>
      <protection/>
    </xf>
    <xf numFmtId="49" fontId="11" fillId="0" borderId="6" xfId="22" applyNumberFormat="1" applyFont="1" applyFill="1" applyBorder="1" applyAlignment="1">
      <alignment horizontal="distributed" vertical="center"/>
      <protection/>
    </xf>
    <xf numFmtId="0" fontId="2" fillId="0" borderId="9" xfId="21" applyFont="1" applyFill="1" applyBorder="1" applyAlignment="1">
      <alignment horizontal="distributed" vertical="center" wrapText="1"/>
      <protection/>
    </xf>
    <xf numFmtId="187" fontId="2" fillId="0" borderId="5" xfId="21" applyNumberFormat="1" applyFill="1" applyBorder="1" applyAlignment="1">
      <alignment vertical="center"/>
      <protection/>
    </xf>
    <xf numFmtId="187" fontId="2" fillId="0" borderId="10" xfId="21" applyNumberFormat="1" applyFill="1" applyBorder="1" applyAlignment="1">
      <alignment vertical="center"/>
      <protection/>
    </xf>
    <xf numFmtId="187" fontId="2" fillId="0" borderId="9" xfId="21" applyNumberFormat="1" applyFill="1" applyBorder="1" applyAlignment="1">
      <alignment vertical="center"/>
      <protection/>
    </xf>
    <xf numFmtId="192" fontId="2" fillId="0" borderId="5" xfId="17" applyNumberFormat="1" applyFont="1" applyFill="1" applyBorder="1" applyAlignment="1">
      <alignment horizontal="right" vertical="center"/>
    </xf>
    <xf numFmtId="176" fontId="2" fillId="0" borderId="10" xfId="21" applyNumberFormat="1" applyFill="1" applyBorder="1" applyAlignment="1">
      <alignment vertical="center"/>
      <protection/>
    </xf>
    <xf numFmtId="0" fontId="2" fillId="0" borderId="8" xfId="21" applyFont="1" applyFill="1" applyBorder="1" applyAlignment="1">
      <alignment horizontal="right" vertical="center"/>
      <protection/>
    </xf>
    <xf numFmtId="187" fontId="2" fillId="0" borderId="10" xfId="21" applyNumberFormat="1" applyFont="1" applyFill="1" applyBorder="1" applyAlignment="1">
      <alignment vertical="center"/>
      <protection/>
    </xf>
    <xf numFmtId="187" fontId="2" fillId="0" borderId="9" xfId="21" applyNumberFormat="1" applyFont="1" applyFill="1" applyBorder="1" applyAlignment="1">
      <alignment vertical="center"/>
      <protection/>
    </xf>
    <xf numFmtId="49" fontId="19" fillId="0" borderId="0" xfId="22" applyNumberFormat="1" applyFont="1" applyFill="1" applyBorder="1" applyAlignment="1">
      <alignment vertical="center"/>
      <protection/>
    </xf>
    <xf numFmtId="49" fontId="19" fillId="0" borderId="0" xfId="22" applyNumberFormat="1" applyFont="1" applyFill="1" applyBorder="1" applyAlignment="1">
      <alignment horizontal="distributed" vertical="center"/>
      <protection/>
    </xf>
    <xf numFmtId="207" fontId="10" fillId="0" borderId="3" xfId="22" applyNumberFormat="1" applyFont="1" applyFill="1" applyBorder="1" applyAlignment="1" quotePrefix="1">
      <alignment horizontal="right" vertical="center"/>
      <protection/>
    </xf>
    <xf numFmtId="208" fontId="10" fillId="0" borderId="3" xfId="22" applyNumberFormat="1" applyFont="1" applyFill="1" applyBorder="1" applyAlignment="1" quotePrefix="1">
      <alignment horizontal="right" vertical="center"/>
      <protection/>
    </xf>
    <xf numFmtId="209" fontId="10" fillId="0" borderId="3" xfId="22" applyNumberFormat="1" applyFont="1" applyFill="1" applyBorder="1" applyAlignment="1">
      <alignment horizontal="right" vertical="center"/>
      <protection/>
    </xf>
    <xf numFmtId="207" fontId="10" fillId="0" borderId="7" xfId="22" applyNumberFormat="1" applyFont="1" applyFill="1" applyBorder="1" applyAlignment="1" quotePrefix="1">
      <alignment horizontal="right" vertical="center"/>
      <protection/>
    </xf>
    <xf numFmtId="207" fontId="10" fillId="0" borderId="4" xfId="22" applyNumberFormat="1" applyFont="1" applyFill="1" applyBorder="1" applyAlignment="1" quotePrefix="1">
      <alignment horizontal="right" vertical="center"/>
      <protection/>
    </xf>
    <xf numFmtId="210" fontId="10" fillId="0" borderId="3" xfId="22" applyNumberFormat="1" applyFont="1" applyFill="1" applyBorder="1" applyAlignment="1">
      <alignment horizontal="right" vertical="center"/>
      <protection/>
    </xf>
    <xf numFmtId="209" fontId="10" fillId="0" borderId="3" xfId="22" applyNumberFormat="1" applyFont="1" applyFill="1" applyBorder="1" applyAlignment="1" quotePrefix="1">
      <alignment horizontal="right" vertical="center"/>
      <protection/>
    </xf>
    <xf numFmtId="209" fontId="10" fillId="0" borderId="7" xfId="22" applyNumberFormat="1" applyFont="1" applyFill="1" applyBorder="1" applyAlignment="1">
      <alignment horizontal="right" vertical="center"/>
      <protection/>
    </xf>
    <xf numFmtId="208" fontId="10" fillId="0" borderId="3" xfId="22" applyNumberFormat="1" applyFont="1" applyFill="1" applyBorder="1" applyAlignment="1">
      <alignment horizontal="right" vertical="center"/>
      <protection/>
    </xf>
    <xf numFmtId="207" fontId="10" fillId="0" borderId="3" xfId="22" applyNumberFormat="1" applyFont="1" applyFill="1" applyBorder="1" applyAlignment="1">
      <alignment horizontal="right" vertical="center"/>
      <protection/>
    </xf>
    <xf numFmtId="210" fontId="10" fillId="0" borderId="3" xfId="22" applyNumberFormat="1" applyFont="1" applyFill="1" applyBorder="1" applyAlignment="1" quotePrefix="1">
      <alignment horizontal="right" vertical="center"/>
      <protection/>
    </xf>
    <xf numFmtId="209" fontId="10" fillId="0" borderId="7" xfId="22" applyNumberFormat="1" applyFont="1" applyFill="1" applyBorder="1" applyAlignment="1" quotePrefix="1">
      <alignment horizontal="right" vertical="center"/>
      <protection/>
    </xf>
    <xf numFmtId="49" fontId="22" fillId="0" borderId="0" xfId="22" applyNumberFormat="1" applyFont="1" applyFill="1" applyBorder="1" applyAlignment="1">
      <alignment horizontal="distributed" vertical="center"/>
      <protection/>
    </xf>
    <xf numFmtId="49" fontId="19" fillId="0" borderId="4" xfId="22" applyNumberFormat="1" applyFont="1" applyFill="1" applyBorder="1" applyAlignment="1">
      <alignment vertical="center"/>
      <protection/>
    </xf>
    <xf numFmtId="198" fontId="21" fillId="0" borderId="7" xfId="22" applyNumberFormat="1" applyFont="1" applyFill="1" applyBorder="1" applyAlignment="1">
      <alignment vertical="center"/>
      <protection/>
    </xf>
    <xf numFmtId="49" fontId="21" fillId="0" borderId="0" xfId="22" applyNumberFormat="1" applyFont="1" applyFill="1" applyBorder="1" applyAlignment="1">
      <alignment vertical="center"/>
      <protection/>
    </xf>
    <xf numFmtId="49" fontId="19" fillId="0" borderId="4" xfId="22" applyNumberFormat="1" applyFont="1" applyFill="1" applyBorder="1" applyAlignment="1">
      <alignment horizontal="distributed" vertical="center"/>
      <protection/>
    </xf>
    <xf numFmtId="207" fontId="10" fillId="0" borderId="7" xfId="22" applyNumberFormat="1" applyFont="1" applyFill="1" applyBorder="1" applyAlignment="1">
      <alignment horizontal="right" vertical="center"/>
      <protection/>
    </xf>
    <xf numFmtId="207" fontId="10" fillId="0" borderId="4" xfId="22" applyNumberFormat="1" applyFont="1" applyFill="1" applyBorder="1" applyAlignment="1">
      <alignment horizontal="right" vertical="center"/>
      <protection/>
    </xf>
    <xf numFmtId="49" fontId="21" fillId="0" borderId="8" xfId="22" applyNumberFormat="1" applyFont="1" applyFill="1" applyBorder="1" applyAlignment="1">
      <alignment vertical="center"/>
      <protection/>
    </xf>
    <xf numFmtId="49" fontId="19" fillId="0" borderId="9" xfId="22" applyNumberFormat="1" applyFont="1" applyFill="1" applyBorder="1" applyAlignment="1">
      <alignment horizontal="distributed" vertical="center"/>
      <protection/>
    </xf>
    <xf numFmtId="207" fontId="10" fillId="0" borderId="5" xfId="22" applyNumberFormat="1" applyFont="1" applyFill="1" applyBorder="1" applyAlignment="1" quotePrefix="1">
      <alignment horizontal="right" vertical="center"/>
      <protection/>
    </xf>
    <xf numFmtId="208" fontId="10" fillId="0" borderId="5" xfId="22" applyNumberFormat="1" applyFont="1" applyFill="1" applyBorder="1" applyAlignment="1" quotePrefix="1">
      <alignment horizontal="right" vertical="center"/>
      <protection/>
    </xf>
    <xf numFmtId="209" fontId="10" fillId="0" borderId="5" xfId="22" applyNumberFormat="1" applyFont="1" applyFill="1" applyBorder="1" applyAlignment="1" quotePrefix="1">
      <alignment horizontal="right" vertical="center"/>
      <protection/>
    </xf>
    <xf numFmtId="207" fontId="10" fillId="0" borderId="10" xfId="22" applyNumberFormat="1" applyFont="1" applyFill="1" applyBorder="1" applyAlignment="1" quotePrefix="1">
      <alignment horizontal="right" vertical="center"/>
      <protection/>
    </xf>
    <xf numFmtId="207" fontId="10" fillId="0" borderId="9" xfId="22" applyNumberFormat="1" applyFont="1" applyFill="1" applyBorder="1" applyAlignment="1" quotePrefix="1">
      <alignment horizontal="right" vertical="center"/>
      <protection/>
    </xf>
    <xf numFmtId="210" fontId="10" fillId="0" borderId="5" xfId="22" applyNumberFormat="1" applyFont="1" applyFill="1" applyBorder="1" applyAlignment="1" quotePrefix="1">
      <alignment horizontal="right" vertical="center"/>
      <protection/>
    </xf>
    <xf numFmtId="209" fontId="10" fillId="0" borderId="10" xfId="22" applyNumberFormat="1" applyFont="1" applyFill="1" applyBorder="1" applyAlignment="1" quotePrefix="1">
      <alignment horizontal="right" vertical="center"/>
      <protection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21" applyFont="1" applyFill="1" applyBorder="1" applyAlignment="1">
      <alignment horizontal="right" vertical="center"/>
      <protection/>
    </xf>
    <xf numFmtId="187" fontId="2" fillId="0" borderId="4" xfId="21" applyNumberFormat="1" applyFont="1" applyFill="1" applyBorder="1" applyAlignment="1">
      <alignment vertical="center"/>
      <protection/>
    </xf>
    <xf numFmtId="204" fontId="2" fillId="0" borderId="3" xfId="17" applyNumberFormat="1" applyFont="1" applyFill="1" applyBorder="1" applyAlignment="1">
      <alignment vertical="center"/>
    </xf>
    <xf numFmtId="204" fontId="2" fillId="0" borderId="7" xfId="17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38" fontId="2" fillId="0" borderId="4" xfId="17" applyFont="1" applyFill="1" applyBorder="1" applyAlignment="1">
      <alignment horizontal="right" vertical="center"/>
    </xf>
    <xf numFmtId="0" fontId="5" fillId="0" borderId="0" xfId="21" applyFont="1" applyFill="1" applyAlignment="1">
      <alignment horizontal="center" vertical="center"/>
      <protection/>
    </xf>
    <xf numFmtId="177" fontId="2" fillId="0" borderId="8" xfId="21" applyNumberFormat="1" applyFont="1" applyFill="1" applyBorder="1" applyAlignment="1">
      <alignment vertical="center"/>
      <protection/>
    </xf>
    <xf numFmtId="180" fontId="3" fillId="0" borderId="0" xfId="21" applyNumberFormat="1" applyFont="1" applyFill="1" applyBorder="1" applyAlignment="1">
      <alignment horizontal="right" vertical="center"/>
      <protection/>
    </xf>
    <xf numFmtId="176" fontId="3" fillId="0" borderId="0" xfId="21" applyNumberFormat="1" applyFont="1" applyFill="1" applyBorder="1" applyAlignment="1">
      <alignment vertical="center"/>
      <protection/>
    </xf>
    <xf numFmtId="188" fontId="2" fillId="0" borderId="0" xfId="0" applyNumberFormat="1" applyFont="1" applyFill="1" applyBorder="1" applyAlignment="1">
      <alignment vertical="center"/>
    </xf>
    <xf numFmtId="176" fontId="2" fillId="0" borderId="21" xfId="17" applyNumberFormat="1" applyFont="1" applyFill="1" applyBorder="1" applyAlignment="1">
      <alignment vertical="center"/>
    </xf>
    <xf numFmtId="182" fontId="2" fillId="0" borderId="22" xfId="17" applyNumberFormat="1" applyFont="1" applyFill="1" applyBorder="1" applyAlignment="1">
      <alignment vertical="center"/>
    </xf>
    <xf numFmtId="176" fontId="2" fillId="0" borderId="23" xfId="17" applyNumberFormat="1" applyFont="1" applyFill="1" applyBorder="1" applyAlignment="1">
      <alignment vertical="center"/>
    </xf>
    <xf numFmtId="182" fontId="2" fillId="0" borderId="24" xfId="17" applyNumberFormat="1" applyFont="1" applyFill="1" applyBorder="1" applyAlignment="1">
      <alignment vertical="center"/>
    </xf>
    <xf numFmtId="187" fontId="2" fillId="0" borderId="12" xfId="21" applyNumberFormat="1" applyFill="1" applyBorder="1" applyAlignment="1">
      <alignment vertical="center"/>
      <protection/>
    </xf>
    <xf numFmtId="187" fontId="2" fillId="0" borderId="17" xfId="21" applyNumberFormat="1" applyFill="1" applyBorder="1" applyAlignment="1">
      <alignment vertical="center"/>
      <protection/>
    </xf>
    <xf numFmtId="187" fontId="2" fillId="0" borderId="16" xfId="21" applyNumberFormat="1" applyFill="1" applyBorder="1" applyAlignment="1">
      <alignment vertical="center"/>
      <protection/>
    </xf>
    <xf numFmtId="0" fontId="2" fillId="0" borderId="12" xfId="21" applyFont="1" applyFill="1" applyBorder="1" applyAlignment="1">
      <alignment horizontal="distributed" vertical="center" wrapText="1"/>
      <protection/>
    </xf>
    <xf numFmtId="0" fontId="2" fillId="0" borderId="3" xfId="21" applyFont="1" applyFill="1" applyBorder="1" applyAlignment="1">
      <alignment horizontal="distributed" vertical="center" wrapText="1"/>
      <protection/>
    </xf>
    <xf numFmtId="0" fontId="2" fillId="0" borderId="5" xfId="21" applyFont="1" applyFill="1" applyBorder="1" applyAlignment="1">
      <alignment horizontal="distributed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3" xfId="21" applyNumberFormat="1" applyFill="1" applyBorder="1" applyAlignment="1">
      <alignment vertical="center"/>
      <protection/>
    </xf>
    <xf numFmtId="213" fontId="5" fillId="0" borderId="0" xfId="0" applyNumberFormat="1" applyFont="1" applyFill="1" applyAlignment="1">
      <alignment vertical="center"/>
    </xf>
    <xf numFmtId="213" fontId="4" fillId="0" borderId="0" xfId="0" applyNumberFormat="1" applyFont="1" applyFill="1" applyAlignment="1">
      <alignment vertical="center"/>
    </xf>
    <xf numFmtId="213" fontId="2" fillId="0" borderId="7" xfId="0" applyNumberFormat="1" applyFont="1" applyFill="1" applyBorder="1" applyAlignment="1">
      <alignment vertical="center"/>
    </xf>
    <xf numFmtId="213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2" fillId="0" borderId="0" xfId="22" applyNumberFormat="1" applyFont="1" applyFill="1" applyBorder="1" applyAlignment="1">
      <alignment horizontal="distributed" vertical="center" shrinkToFit="1"/>
      <protection/>
    </xf>
    <xf numFmtId="0" fontId="32" fillId="0" borderId="0" xfId="0" applyFont="1" applyFill="1" applyAlignment="1" applyProtection="1">
      <alignment horizontal="right" vertical="center"/>
      <protection locked="0"/>
    </xf>
    <xf numFmtId="0" fontId="32" fillId="0" borderId="0" xfId="0" applyFont="1" applyFill="1" applyAlignment="1" applyProtection="1">
      <alignment horizontal="left" vertical="center"/>
      <protection locked="0"/>
    </xf>
    <xf numFmtId="38" fontId="2" fillId="0" borderId="0" xfId="17" applyFont="1" applyFill="1" applyBorder="1" applyAlignment="1">
      <alignment horizontal="distributed" vertical="center"/>
    </xf>
    <xf numFmtId="56" fontId="33" fillId="0" borderId="0" xfId="0" applyNumberFormat="1" applyFont="1" applyFill="1" applyAlignment="1">
      <alignment vertical="center"/>
    </xf>
    <xf numFmtId="56" fontId="33" fillId="0" borderId="0" xfId="0" applyNumberFormat="1" applyFont="1" applyFill="1" applyAlignment="1">
      <alignment horizontal="right" vertical="center"/>
    </xf>
    <xf numFmtId="0" fontId="33" fillId="0" borderId="0" xfId="0" applyFont="1" applyFill="1" applyAlignment="1">
      <alignment vertical="center"/>
    </xf>
    <xf numFmtId="38" fontId="3" fillId="0" borderId="16" xfId="17" applyFont="1" applyFill="1" applyBorder="1" applyAlignment="1">
      <alignment horizontal="right" vertical="center"/>
    </xf>
    <xf numFmtId="199" fontId="15" fillId="0" borderId="16" xfId="22" applyNumberFormat="1" applyFont="1" applyFill="1" applyBorder="1" applyAlignment="1">
      <alignment horizontal="right" vertical="center"/>
      <protection/>
    </xf>
    <xf numFmtId="199" fontId="15" fillId="0" borderId="17" xfId="22" applyNumberFormat="1" applyFont="1" applyFill="1" applyBorder="1" applyAlignment="1">
      <alignment horizontal="right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211" fontId="2" fillId="0" borderId="0" xfId="21" applyNumberFormat="1" applyFont="1" applyFill="1" applyAlignment="1">
      <alignment horizontal="right" vertical="center"/>
      <protection/>
    </xf>
    <xf numFmtId="0" fontId="2" fillId="0" borderId="11" xfId="21" applyFont="1" applyFill="1" applyBorder="1" applyAlignment="1">
      <alignment vertical="center"/>
      <protection/>
    </xf>
    <xf numFmtId="0" fontId="2" fillId="0" borderId="0" xfId="2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176" fontId="2" fillId="0" borderId="3" xfId="17" applyNumberFormat="1" applyFont="1" applyFill="1" applyBorder="1" applyAlignment="1">
      <alignment horizontal="right" vertical="center"/>
    </xf>
    <xf numFmtId="176" fontId="2" fillId="0" borderId="7" xfId="17" applyNumberFormat="1" applyFont="1" applyFill="1" applyBorder="1" applyAlignment="1">
      <alignment horizontal="right" vertical="center"/>
    </xf>
    <xf numFmtId="176" fontId="2" fillId="0" borderId="4" xfId="17" applyNumberFormat="1" applyFont="1" applyFill="1" applyBorder="1" applyAlignment="1">
      <alignment horizontal="right" vertical="center"/>
    </xf>
    <xf numFmtId="178" fontId="2" fillId="0" borderId="3" xfId="17" applyNumberFormat="1" applyFont="1" applyFill="1" applyBorder="1" applyAlignment="1">
      <alignment horizontal="right" vertical="center"/>
    </xf>
    <xf numFmtId="178" fontId="2" fillId="0" borderId="7" xfId="17" applyNumberFormat="1" applyFont="1" applyFill="1" applyBorder="1" applyAlignment="1">
      <alignment horizontal="right" vertical="center"/>
    </xf>
    <xf numFmtId="187" fontId="13" fillId="0" borderId="3" xfId="21" applyNumberFormat="1" applyFont="1" applyFill="1" applyBorder="1" applyAlignment="1">
      <alignment vertical="center"/>
      <protection/>
    </xf>
    <xf numFmtId="187" fontId="13" fillId="0" borderId="7" xfId="21" applyNumberFormat="1" applyFont="1" applyFill="1" applyBorder="1" applyAlignment="1">
      <alignment vertical="center"/>
      <protection/>
    </xf>
    <xf numFmtId="187" fontId="13" fillId="0" borderId="0" xfId="21" applyNumberFormat="1" applyFont="1" applyFill="1" applyBorder="1" applyAlignment="1">
      <alignment vertical="center"/>
      <protection/>
    </xf>
    <xf numFmtId="0" fontId="34" fillId="0" borderId="7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9" xfId="0" applyNumberFormat="1" applyFont="1" applyFill="1" applyBorder="1" applyAlignment="1">
      <alignment vertical="center"/>
    </xf>
    <xf numFmtId="213" fontId="3" fillId="0" borderId="10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192" fontId="3" fillId="0" borderId="3" xfId="17" applyNumberFormat="1" applyFont="1" applyFill="1" applyBorder="1" applyAlignment="1">
      <alignment vertical="center"/>
    </xf>
    <xf numFmtId="192" fontId="2" fillId="0" borderId="3" xfId="17" applyNumberFormat="1" applyFont="1" applyFill="1" applyBorder="1" applyAlignment="1">
      <alignment vertical="center"/>
    </xf>
    <xf numFmtId="192" fontId="2" fillId="0" borderId="3" xfId="17" applyNumberFormat="1" applyFont="1" applyFill="1" applyBorder="1" applyAlignment="1">
      <alignment horizontal="right" vertical="center"/>
    </xf>
    <xf numFmtId="192" fontId="2" fillId="0" borderId="7" xfId="17" applyNumberFormat="1" applyFont="1" applyFill="1" applyBorder="1" applyAlignment="1">
      <alignment vertical="center"/>
    </xf>
    <xf numFmtId="194" fontId="2" fillId="0" borderId="7" xfId="17" applyNumberFormat="1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192" fontId="2" fillId="0" borderId="5" xfId="17" applyNumberFormat="1" applyFont="1" applyFill="1" applyBorder="1" applyAlignment="1">
      <alignment vertical="center"/>
    </xf>
    <xf numFmtId="193" fontId="3" fillId="0" borderId="2" xfId="17" applyNumberFormat="1" applyFont="1" applyFill="1" applyBorder="1" applyAlignment="1">
      <alignment vertical="center"/>
    </xf>
    <xf numFmtId="192" fontId="3" fillId="0" borderId="2" xfId="17" applyNumberFormat="1" applyFont="1" applyFill="1" applyBorder="1" applyAlignment="1">
      <alignment vertical="center"/>
    </xf>
    <xf numFmtId="38" fontId="4" fillId="0" borderId="0" xfId="17" applyFont="1" applyFill="1" applyAlignment="1">
      <alignment horizontal="right" vertical="center"/>
    </xf>
    <xf numFmtId="192" fontId="3" fillId="0" borderId="12" xfId="17" applyNumberFormat="1" applyFont="1" applyFill="1" applyBorder="1" applyAlignment="1">
      <alignment vertical="center"/>
    </xf>
    <xf numFmtId="192" fontId="3" fillId="0" borderId="17" xfId="17" applyNumberFormat="1" applyFont="1" applyFill="1" applyBorder="1" applyAlignment="1">
      <alignment vertical="center"/>
    </xf>
    <xf numFmtId="192" fontId="3" fillId="0" borderId="7" xfId="17" applyNumberFormat="1" applyFont="1" applyFill="1" applyBorder="1" applyAlignment="1">
      <alignment vertical="center"/>
    </xf>
    <xf numFmtId="206" fontId="3" fillId="0" borderId="17" xfId="17" applyNumberFormat="1" applyFont="1" applyFill="1" applyBorder="1" applyAlignment="1">
      <alignment vertical="center"/>
    </xf>
    <xf numFmtId="206" fontId="2" fillId="0" borderId="7" xfId="17" applyNumberFormat="1" applyFont="1" applyFill="1" applyBorder="1" applyAlignment="1">
      <alignment vertical="center"/>
    </xf>
    <xf numFmtId="194" fontId="2" fillId="0" borderId="3" xfId="17" applyNumberFormat="1" applyFont="1" applyFill="1" applyBorder="1" applyAlignment="1">
      <alignment vertical="center"/>
    </xf>
    <xf numFmtId="194" fontId="2" fillId="0" borderId="0" xfId="17" applyNumberFormat="1" applyFont="1" applyFill="1" applyAlignment="1">
      <alignment horizontal="distributed" vertical="center"/>
    </xf>
    <xf numFmtId="206" fontId="3" fillId="0" borderId="7" xfId="17" applyNumberFormat="1" applyFont="1" applyFill="1" applyBorder="1" applyAlignment="1">
      <alignment vertical="center"/>
    </xf>
    <xf numFmtId="192" fontId="2" fillId="0" borderId="7" xfId="17" applyNumberFormat="1" applyFont="1" applyFill="1" applyBorder="1" applyAlignment="1">
      <alignment horizontal="right" vertical="center"/>
    </xf>
    <xf numFmtId="38" fontId="3" fillId="0" borderId="5" xfId="17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180" fontId="3" fillId="0" borderId="3" xfId="21" applyNumberFormat="1" applyFont="1" applyFill="1" applyBorder="1" applyAlignment="1">
      <alignment horizontal="right" vertical="center"/>
      <protection/>
    </xf>
    <xf numFmtId="0" fontId="2" fillId="0" borderId="0" xfId="21" applyFont="1" applyFill="1" applyAlignment="1">
      <alignment horizontal="right" vertical="center"/>
      <protection/>
    </xf>
    <xf numFmtId="176" fontId="3" fillId="0" borderId="3" xfId="21" applyNumberFormat="1" applyFont="1" applyFill="1" applyBorder="1" applyAlignment="1">
      <alignment vertical="center"/>
      <protection/>
    </xf>
    <xf numFmtId="176" fontId="3" fillId="0" borderId="0" xfId="21" applyNumberFormat="1" applyFont="1" applyFill="1" applyAlignment="1">
      <alignment vertical="center"/>
      <protection/>
    </xf>
    <xf numFmtId="187" fontId="2" fillId="0" borderId="3" xfId="21" applyNumberFormat="1" applyFont="1" applyFill="1" applyBorder="1" applyAlignment="1">
      <alignment horizontal="right" vertical="center"/>
      <protection/>
    </xf>
    <xf numFmtId="180" fontId="2" fillId="0" borderId="3" xfId="21" applyNumberFormat="1" applyFont="1" applyFill="1" applyBorder="1" applyAlignment="1">
      <alignment vertical="center"/>
      <protection/>
    </xf>
    <xf numFmtId="180" fontId="2" fillId="0" borderId="3" xfId="21" applyNumberFormat="1" applyFont="1" applyFill="1" applyBorder="1" applyAlignment="1">
      <alignment horizontal="right" vertical="center"/>
      <protection/>
    </xf>
    <xf numFmtId="180" fontId="3" fillId="0" borderId="2" xfId="21" applyNumberFormat="1" applyFont="1" applyFill="1" applyBorder="1" applyAlignment="1">
      <alignment horizontal="right" vertical="center"/>
      <protection/>
    </xf>
    <xf numFmtId="176" fontId="3" fillId="0" borderId="2" xfId="21" applyNumberFormat="1" applyFont="1" applyFill="1" applyBorder="1" applyAlignment="1">
      <alignment vertical="center"/>
      <protection/>
    </xf>
    <xf numFmtId="177" fontId="3" fillId="0" borderId="3" xfId="21" applyNumberFormat="1" applyFont="1" applyFill="1" applyBorder="1" applyAlignment="1">
      <alignment vertical="center"/>
      <protection/>
    </xf>
    <xf numFmtId="177" fontId="2" fillId="0" borderId="3" xfId="21" applyNumberFormat="1" applyFont="1" applyFill="1" applyBorder="1" applyAlignment="1">
      <alignment horizontal="right" vertical="center"/>
      <protection/>
    </xf>
    <xf numFmtId="177" fontId="3" fillId="0" borderId="2" xfId="21" applyNumberFormat="1" applyFont="1" applyFill="1" applyBorder="1" applyAlignment="1">
      <alignment vertical="center"/>
      <protection/>
    </xf>
    <xf numFmtId="187" fontId="0" fillId="0" borderId="3" xfId="21" applyNumberFormat="1" applyFont="1" applyFill="1" applyBorder="1" applyAlignment="1">
      <alignment vertical="center"/>
      <protection/>
    </xf>
    <xf numFmtId="187" fontId="3" fillId="0" borderId="12" xfId="21" applyNumberFormat="1" applyFont="1" applyFill="1" applyBorder="1" applyAlignment="1">
      <alignment vertical="center"/>
      <protection/>
    </xf>
    <xf numFmtId="215" fontId="2" fillId="0" borderId="7" xfId="21" applyNumberFormat="1" applyFont="1" applyFill="1" applyBorder="1" applyAlignment="1">
      <alignment vertical="center"/>
      <protection/>
    </xf>
    <xf numFmtId="215" fontId="2" fillId="0" borderId="7" xfId="21" applyNumberFormat="1" applyFont="1" applyFill="1" applyBorder="1" applyAlignment="1">
      <alignment horizontal="right" vertical="center"/>
      <protection/>
    </xf>
    <xf numFmtId="216" fontId="2" fillId="0" borderId="3" xfId="21" applyNumberFormat="1" applyFont="1" applyFill="1" applyBorder="1" applyAlignment="1">
      <alignment vertical="center"/>
      <protection/>
    </xf>
    <xf numFmtId="211" fontId="13" fillId="0" borderId="0" xfId="21" applyNumberFormat="1" applyFont="1" applyFill="1" applyBorder="1" applyAlignment="1">
      <alignment horizontal="right" vertical="center"/>
      <protection/>
    </xf>
    <xf numFmtId="188" fontId="2" fillId="0" borderId="3" xfId="21" applyNumberFormat="1" applyFont="1" applyFill="1" applyBorder="1" applyAlignment="1">
      <alignment vertical="center"/>
      <protection/>
    </xf>
    <xf numFmtId="191" fontId="2" fillId="0" borderId="7" xfId="21" applyNumberFormat="1" applyFont="1" applyFill="1" applyBorder="1" applyAlignment="1">
      <alignment vertical="center"/>
      <protection/>
    </xf>
    <xf numFmtId="177" fontId="3" fillId="0" borderId="7" xfId="21" applyNumberFormat="1" applyFont="1" applyFill="1" applyBorder="1" applyAlignment="1">
      <alignment vertical="center"/>
      <protection/>
    </xf>
    <xf numFmtId="187" fontId="2" fillId="0" borderId="7" xfId="21" applyNumberFormat="1" applyFont="1" applyFill="1" applyBorder="1" applyAlignment="1">
      <alignment horizontal="right" vertical="center"/>
      <protection/>
    </xf>
    <xf numFmtId="177" fontId="3" fillId="0" borderId="6" xfId="21" applyNumberFormat="1" applyFont="1" applyFill="1" applyBorder="1" applyAlignment="1">
      <alignment vertical="center"/>
      <protection/>
    </xf>
    <xf numFmtId="38" fontId="2" fillId="0" borderId="15" xfId="17" applyFont="1" applyFill="1" applyBorder="1" applyAlignment="1">
      <alignment horizontal="right" vertical="center"/>
    </xf>
    <xf numFmtId="38" fontId="14" fillId="0" borderId="0" xfId="17" applyFont="1" applyFill="1" applyBorder="1" applyAlignment="1">
      <alignment horizontal="left" vertical="center"/>
    </xf>
    <xf numFmtId="38" fontId="16" fillId="0" borderId="8" xfId="17" applyFont="1" applyFill="1" applyBorder="1" applyAlignment="1">
      <alignment vertical="center"/>
    </xf>
    <xf numFmtId="38" fontId="2" fillId="0" borderId="25" xfId="17" applyFont="1" applyFill="1" applyBorder="1" applyAlignment="1">
      <alignment horizontal="right" vertical="center"/>
    </xf>
    <xf numFmtId="38" fontId="16" fillId="0" borderId="5" xfId="17" applyFont="1" applyFill="1" applyBorder="1" applyAlignment="1">
      <alignment vertical="center"/>
    </xf>
    <xf numFmtId="178" fontId="4" fillId="0" borderId="0" xfId="17" applyNumberFormat="1" applyFont="1" applyFill="1" applyAlignment="1">
      <alignment horizontal="right" vertical="center"/>
    </xf>
    <xf numFmtId="178" fontId="16" fillId="0" borderId="2" xfId="17" applyNumberFormat="1" applyFont="1" applyFill="1" applyBorder="1" applyAlignment="1">
      <alignment horizontal="right" vertical="center"/>
    </xf>
    <xf numFmtId="176" fontId="16" fillId="0" borderId="3" xfId="17" applyNumberFormat="1" applyFont="1" applyFill="1" applyBorder="1" applyAlignment="1">
      <alignment horizontal="right" vertical="center"/>
    </xf>
    <xf numFmtId="176" fontId="0" fillId="0" borderId="3" xfId="17" applyNumberFormat="1" applyFont="1" applyFill="1" applyBorder="1" applyAlignment="1">
      <alignment horizontal="right" vertical="center"/>
    </xf>
    <xf numFmtId="178" fontId="6" fillId="0" borderId="0" xfId="17" applyNumberFormat="1" applyFont="1" applyFill="1" applyAlignment="1">
      <alignment horizontal="right" vertical="center"/>
    </xf>
    <xf numFmtId="178" fontId="2" fillId="0" borderId="0" xfId="17" applyNumberFormat="1" applyFont="1" applyFill="1" applyAlignment="1">
      <alignment horizontal="right" vertical="center"/>
    </xf>
    <xf numFmtId="177" fontId="16" fillId="0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178" fontId="16" fillId="0" borderId="1" xfId="17" applyNumberFormat="1" applyFont="1" applyFill="1" applyBorder="1" applyAlignment="1">
      <alignment horizontal="right" vertical="center"/>
    </xf>
    <xf numFmtId="178" fontId="16" fillId="0" borderId="3" xfId="17" applyNumberFormat="1" applyFont="1" applyFill="1" applyBorder="1" applyAlignment="1">
      <alignment horizontal="right" vertical="center"/>
    </xf>
    <xf numFmtId="178" fontId="0" fillId="0" borderId="4" xfId="17" applyNumberFormat="1" applyFont="1" applyFill="1" applyBorder="1" applyAlignment="1">
      <alignment horizontal="right" vertical="center"/>
    </xf>
    <xf numFmtId="178" fontId="16" fillId="0" borderId="6" xfId="17" applyNumberFormat="1" applyFont="1" applyFill="1" applyBorder="1" applyAlignment="1">
      <alignment horizontal="right" vertical="center"/>
    </xf>
    <xf numFmtId="184" fontId="16" fillId="0" borderId="7" xfId="17" applyNumberFormat="1" applyFont="1" applyFill="1" applyBorder="1" applyAlignment="1">
      <alignment horizontal="right" vertical="center"/>
    </xf>
    <xf numFmtId="184" fontId="0" fillId="0" borderId="7" xfId="17" applyNumberFormat="1" applyFont="1" applyFill="1" applyBorder="1" applyAlignment="1">
      <alignment horizontal="right" vertical="center"/>
    </xf>
    <xf numFmtId="178" fontId="0" fillId="0" borderId="3" xfId="17" applyNumberFormat="1" applyFont="1" applyFill="1" applyBorder="1" applyAlignment="1">
      <alignment horizontal="right" vertical="center"/>
    </xf>
    <xf numFmtId="178" fontId="7" fillId="0" borderId="0" xfId="17" applyNumberFormat="1" applyFont="1" applyFill="1" applyAlignment="1">
      <alignment horizontal="right" vertical="center"/>
    </xf>
    <xf numFmtId="184" fontId="16" fillId="0" borderId="3" xfId="17" applyNumberFormat="1" applyFont="1" applyFill="1" applyBorder="1" applyAlignment="1">
      <alignment horizontal="right" vertical="center"/>
    </xf>
    <xf numFmtId="184" fontId="0" fillId="0" borderId="3" xfId="17" applyNumberFormat="1" applyFont="1" applyFill="1" applyBorder="1" applyAlignment="1">
      <alignment horizontal="right" vertical="center"/>
    </xf>
    <xf numFmtId="178" fontId="16" fillId="0" borderId="7" xfId="17" applyNumberFormat="1" applyFont="1" applyFill="1" applyBorder="1" applyAlignment="1">
      <alignment horizontal="center" vertical="center"/>
    </xf>
    <xf numFmtId="178" fontId="6" fillId="0" borderId="0" xfId="17" applyNumberFormat="1" applyFont="1" applyFill="1" applyAlignment="1">
      <alignment horizontal="center" vertical="center"/>
    </xf>
    <xf numFmtId="178" fontId="2" fillId="0" borderId="0" xfId="17" applyNumberFormat="1" applyFont="1" applyFill="1" applyAlignment="1">
      <alignment horizontal="center" vertical="center"/>
    </xf>
    <xf numFmtId="38" fontId="5" fillId="0" borderId="0" xfId="17" applyFont="1" applyFill="1" applyAlignment="1">
      <alignment horizontal="right" vertical="center"/>
    </xf>
    <xf numFmtId="178" fontId="4" fillId="0" borderId="16" xfId="17" applyNumberFormat="1" applyFont="1" applyFill="1" applyBorder="1" applyAlignment="1">
      <alignment horizontal="distributed" vertical="center"/>
    </xf>
    <xf numFmtId="178" fontId="16" fillId="0" borderId="12" xfId="17" applyNumberFormat="1" applyFont="1" applyFill="1" applyBorder="1" applyAlignment="1">
      <alignment vertical="center"/>
    </xf>
    <xf numFmtId="177" fontId="16" fillId="0" borderId="12" xfId="17" applyNumberFormat="1" applyFont="1" applyFill="1" applyBorder="1" applyAlignment="1">
      <alignment vertical="center"/>
    </xf>
    <xf numFmtId="187" fontId="16" fillId="0" borderId="12" xfId="17" applyNumberFormat="1" applyFont="1" applyFill="1" applyBorder="1" applyAlignment="1">
      <alignment horizontal="right" vertical="center"/>
    </xf>
    <xf numFmtId="178" fontId="16" fillId="0" borderId="12" xfId="17" applyNumberFormat="1" applyFont="1" applyFill="1" applyBorder="1" applyAlignment="1">
      <alignment horizontal="right" vertical="center"/>
    </xf>
    <xf numFmtId="177" fontId="16" fillId="0" borderId="12" xfId="17" applyNumberFormat="1" applyFont="1" applyFill="1" applyBorder="1" applyAlignment="1">
      <alignment horizontal="right" vertical="center"/>
    </xf>
    <xf numFmtId="184" fontId="16" fillId="0" borderId="12" xfId="17" applyNumberFormat="1" applyFont="1" applyFill="1" applyBorder="1" applyAlignment="1">
      <alignment vertical="center"/>
    </xf>
    <xf numFmtId="178" fontId="16" fillId="0" borderId="16" xfId="17" applyNumberFormat="1" applyFont="1" applyFill="1" applyBorder="1" applyAlignment="1">
      <alignment horizontal="right" vertical="center"/>
    </xf>
    <xf numFmtId="184" fontId="16" fillId="0" borderId="17" xfId="17" applyNumberFormat="1" applyFont="1" applyFill="1" applyBorder="1" applyAlignment="1">
      <alignment horizontal="right" vertical="center"/>
    </xf>
    <xf numFmtId="38" fontId="16" fillId="0" borderId="16" xfId="17" applyFont="1" applyFill="1" applyBorder="1" applyAlignment="1">
      <alignment vertical="center"/>
    </xf>
    <xf numFmtId="38" fontId="16" fillId="0" borderId="12" xfId="17" applyFont="1" applyFill="1" applyBorder="1" applyAlignment="1">
      <alignment vertical="center"/>
    </xf>
    <xf numFmtId="184" fontId="16" fillId="0" borderId="12" xfId="17" applyNumberFormat="1" applyFont="1" applyFill="1" applyBorder="1" applyAlignment="1">
      <alignment horizontal="right" vertical="center"/>
    </xf>
    <xf numFmtId="178" fontId="16" fillId="0" borderId="17" xfId="17" applyNumberFormat="1" applyFont="1" applyFill="1" applyBorder="1" applyAlignment="1">
      <alignment vertical="center"/>
    </xf>
    <xf numFmtId="178" fontId="16" fillId="0" borderId="17" xfId="17" applyNumberFormat="1" applyFont="1" applyFill="1" applyBorder="1" applyAlignment="1">
      <alignment horizontal="center" vertical="center"/>
    </xf>
    <xf numFmtId="178" fontId="0" fillId="0" borderId="0" xfId="17" applyNumberFormat="1" applyFont="1" applyFill="1" applyAlignment="1">
      <alignment vertical="center"/>
    </xf>
    <xf numFmtId="183" fontId="16" fillId="0" borderId="3" xfId="17" applyNumberFormat="1" applyFont="1" applyFill="1" applyBorder="1" applyAlignment="1">
      <alignment vertical="center"/>
    </xf>
    <xf numFmtId="178" fontId="16" fillId="0" borderId="4" xfId="17" applyNumberFormat="1" applyFont="1" applyFill="1" applyBorder="1" applyAlignment="1">
      <alignment horizontal="right" vertical="center"/>
    </xf>
    <xf numFmtId="49" fontId="16" fillId="0" borderId="4" xfId="17" applyNumberFormat="1" applyFont="1" applyFill="1" applyBorder="1" applyAlignment="1">
      <alignment horizontal="center" vertical="center"/>
    </xf>
    <xf numFmtId="178" fontId="16" fillId="0" borderId="0" xfId="17" applyNumberFormat="1" applyFont="1" applyFill="1" applyBorder="1" applyAlignment="1">
      <alignment vertical="center"/>
    </xf>
    <xf numFmtId="178" fontId="16" fillId="0" borderId="0" xfId="17" applyNumberFormat="1" applyFont="1" applyFill="1" applyAlignment="1">
      <alignment vertical="justify"/>
    </xf>
    <xf numFmtId="178" fontId="16" fillId="0" borderId="4" xfId="17" applyNumberFormat="1" applyFont="1" applyFill="1" applyBorder="1" applyAlignment="1">
      <alignment horizontal="center" vertical="center"/>
    </xf>
    <xf numFmtId="178" fontId="16" fillId="0" borderId="0" xfId="17" applyNumberFormat="1" applyFont="1" applyFill="1" applyBorder="1" applyAlignment="1">
      <alignment horizontal="right" vertical="center"/>
    </xf>
    <xf numFmtId="178" fontId="0" fillId="0" borderId="0" xfId="17" applyNumberFormat="1" applyFont="1" applyFill="1" applyAlignment="1">
      <alignment vertical="justify"/>
    </xf>
    <xf numFmtId="180" fontId="16" fillId="0" borderId="10" xfId="17" applyNumberFormat="1" applyFont="1" applyFill="1" applyBorder="1" applyAlignment="1">
      <alignment horizontal="right" vertical="center"/>
    </xf>
    <xf numFmtId="176" fontId="16" fillId="0" borderId="5" xfId="17" applyNumberFormat="1" applyFont="1" applyFill="1" applyBorder="1" applyAlignment="1">
      <alignment horizontal="right" vertical="center"/>
    </xf>
    <xf numFmtId="177" fontId="16" fillId="0" borderId="5" xfId="17" applyNumberFormat="1" applyFont="1" applyFill="1" applyBorder="1" applyAlignment="1">
      <alignment vertical="center"/>
    </xf>
    <xf numFmtId="180" fontId="16" fillId="0" borderId="5" xfId="17" applyNumberFormat="1" applyFont="1" applyFill="1" applyBorder="1" applyAlignment="1">
      <alignment vertical="center"/>
    </xf>
    <xf numFmtId="177" fontId="16" fillId="0" borderId="5" xfId="17" applyNumberFormat="1" applyFont="1" applyFill="1" applyBorder="1" applyAlignment="1">
      <alignment horizontal="right" vertical="center"/>
    </xf>
    <xf numFmtId="178" fontId="16" fillId="0" borderId="5" xfId="17" applyNumberFormat="1" applyFont="1" applyFill="1" applyBorder="1" applyAlignment="1">
      <alignment vertical="center"/>
    </xf>
    <xf numFmtId="183" fontId="16" fillId="0" borderId="5" xfId="17" applyNumberFormat="1" applyFont="1" applyFill="1" applyBorder="1" applyAlignment="1">
      <alignment vertical="center"/>
    </xf>
    <xf numFmtId="178" fontId="16" fillId="0" borderId="8" xfId="17" applyNumberFormat="1" applyFont="1" applyFill="1" applyBorder="1" applyAlignment="1">
      <alignment horizontal="right" vertical="center"/>
    </xf>
    <xf numFmtId="178" fontId="16" fillId="0" borderId="5" xfId="17" applyNumberFormat="1" applyFont="1" applyFill="1" applyBorder="1" applyAlignment="1">
      <alignment horizontal="right" vertical="center"/>
    </xf>
    <xf numFmtId="184" fontId="16" fillId="0" borderId="10" xfId="17" applyNumberFormat="1" applyFont="1" applyFill="1" applyBorder="1" applyAlignment="1">
      <alignment horizontal="right" vertical="center"/>
    </xf>
    <xf numFmtId="38" fontId="16" fillId="0" borderId="9" xfId="17" applyFont="1" applyFill="1" applyBorder="1" applyAlignment="1">
      <alignment vertical="center"/>
    </xf>
    <xf numFmtId="184" fontId="16" fillId="0" borderId="5" xfId="17" applyNumberFormat="1" applyFont="1" applyFill="1" applyBorder="1" applyAlignment="1">
      <alignment vertical="center"/>
    </xf>
    <xf numFmtId="184" fontId="16" fillId="0" borderId="5" xfId="17" applyNumberFormat="1" applyFont="1" applyFill="1" applyBorder="1" applyAlignment="1">
      <alignment horizontal="right" vertical="center"/>
    </xf>
    <xf numFmtId="178" fontId="16" fillId="0" borderId="10" xfId="17" applyNumberFormat="1" applyFont="1" applyFill="1" applyBorder="1" applyAlignment="1">
      <alignment vertical="center"/>
    </xf>
    <xf numFmtId="178" fontId="16" fillId="0" borderId="10" xfId="17" applyNumberFormat="1" applyFont="1" applyFill="1" applyBorder="1" applyAlignment="1">
      <alignment horizontal="center" vertical="center"/>
    </xf>
    <xf numFmtId="184" fontId="3" fillId="0" borderId="0" xfId="17" applyNumberFormat="1" applyFont="1" applyFill="1" applyAlignment="1">
      <alignment vertical="center"/>
    </xf>
    <xf numFmtId="38" fontId="2" fillId="0" borderId="6" xfId="17" applyFont="1" applyFill="1" applyBorder="1" applyAlignment="1">
      <alignment horizontal="center" vertical="center"/>
    </xf>
    <xf numFmtId="38" fontId="4" fillId="0" borderId="0" xfId="17" applyFont="1" applyFill="1" applyAlignment="1">
      <alignment horizontal="center" vertical="center"/>
    </xf>
    <xf numFmtId="38" fontId="2" fillId="0" borderId="1" xfId="17" applyFont="1" applyFill="1" applyBorder="1" applyAlignment="1">
      <alignment horizontal="center" vertical="center"/>
    </xf>
    <xf numFmtId="38" fontId="2" fillId="0" borderId="2" xfId="17" applyFont="1" applyFill="1" applyBorder="1" applyAlignment="1">
      <alignment horizontal="center" vertical="center"/>
    </xf>
    <xf numFmtId="38" fontId="2" fillId="0" borderId="16" xfId="17" applyFont="1" applyFill="1" applyBorder="1" applyAlignment="1">
      <alignment horizontal="center" vertical="center"/>
    </xf>
    <xf numFmtId="38" fontId="2" fillId="0" borderId="0" xfId="17" applyFont="1" applyFill="1" applyAlignment="1">
      <alignment horizontal="center" vertical="center"/>
    </xf>
    <xf numFmtId="38" fontId="3" fillId="0" borderId="0" xfId="17" applyFont="1" applyFill="1" applyAlignment="1">
      <alignment horizontal="right" vertical="center"/>
    </xf>
    <xf numFmtId="38" fontId="2" fillId="0" borderId="0" xfId="17" applyFont="1" applyFill="1" applyAlignment="1">
      <alignment horizontal="right" vertical="center"/>
    </xf>
    <xf numFmtId="176" fontId="3" fillId="0" borderId="3" xfId="17" applyNumberFormat="1" applyFont="1" applyFill="1" applyBorder="1" applyAlignment="1">
      <alignment horizontal="right" vertical="center"/>
    </xf>
    <xf numFmtId="176" fontId="3" fillId="0" borderId="7" xfId="17" applyNumberFormat="1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176" fontId="16" fillId="0" borderId="0" xfId="17" applyNumberFormat="1" applyFont="1" applyFill="1" applyBorder="1" applyAlignment="1">
      <alignment horizontal="right" vertical="center"/>
    </xf>
    <xf numFmtId="38" fontId="2" fillId="0" borderId="5" xfId="17" applyFont="1" applyFill="1" applyBorder="1" applyAlignment="1">
      <alignment horizontal="right" vertical="center"/>
    </xf>
    <xf numFmtId="176" fontId="2" fillId="0" borderId="5" xfId="17" applyNumberFormat="1" applyFont="1" applyFill="1" applyBorder="1" applyAlignment="1">
      <alignment horizontal="right" vertical="center"/>
    </xf>
    <xf numFmtId="176" fontId="2" fillId="0" borderId="10" xfId="17" applyNumberFormat="1" applyFont="1" applyFill="1" applyBorder="1" applyAlignment="1">
      <alignment horizontal="right" vertical="center"/>
    </xf>
    <xf numFmtId="38" fontId="2" fillId="0" borderId="9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center" vertical="center"/>
    </xf>
    <xf numFmtId="38" fontId="2" fillId="0" borderId="4" xfId="17" applyFont="1" applyFill="1" applyBorder="1" applyAlignment="1">
      <alignment horizontal="center" vertical="center" wrapText="1"/>
    </xf>
    <xf numFmtId="38" fontId="2" fillId="0" borderId="9" xfId="17" applyFont="1" applyFill="1" applyBorder="1" applyAlignment="1">
      <alignment horizontal="center" vertical="center" wrapText="1"/>
    </xf>
    <xf numFmtId="178" fontId="16" fillId="0" borderId="0" xfId="17" applyNumberFormat="1" applyFont="1" applyFill="1" applyBorder="1" applyAlignment="1">
      <alignment horizontal="center" vertical="center"/>
    </xf>
    <xf numFmtId="178" fontId="16" fillId="0" borderId="9" xfId="17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/>
      <protection locked="0"/>
    </xf>
    <xf numFmtId="38" fontId="4" fillId="0" borderId="0" xfId="17" applyFont="1" applyFill="1" applyBorder="1" applyAlignment="1">
      <alignment horizontal="right" vertical="center"/>
    </xf>
    <xf numFmtId="206" fontId="3" fillId="0" borderId="6" xfId="17" applyNumberFormat="1" applyFont="1" applyFill="1" applyBorder="1" applyAlignment="1">
      <alignment vertical="center"/>
    </xf>
    <xf numFmtId="176" fontId="2" fillId="0" borderId="17" xfId="21" applyNumberFormat="1" applyFill="1" applyBorder="1" applyAlignment="1">
      <alignment vertical="center"/>
      <protection/>
    </xf>
    <xf numFmtId="0" fontId="2" fillId="0" borderId="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9" xfId="21" applyFont="1" applyFill="1" applyBorder="1" applyAlignment="1">
      <alignment vertical="center" shrinkToFit="1"/>
      <protection/>
    </xf>
    <xf numFmtId="177" fontId="2" fillId="0" borderId="10" xfId="21" applyNumberFormat="1" applyFont="1" applyFill="1" applyBorder="1" applyAlignment="1">
      <alignment vertical="center"/>
      <protection/>
    </xf>
    <xf numFmtId="0" fontId="2" fillId="0" borderId="9" xfId="21" applyFont="1" applyFill="1" applyBorder="1" applyAlignment="1">
      <alignment vertical="center"/>
      <protection/>
    </xf>
    <xf numFmtId="38" fontId="3" fillId="0" borderId="0" xfId="17" applyFont="1" applyFill="1" applyAlignment="1">
      <alignment horizontal="distributed" vertical="center"/>
    </xf>
    <xf numFmtId="56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center" vertical="center" wrapText="1"/>
    </xf>
    <xf numFmtId="38" fontId="2" fillId="0" borderId="2" xfId="17" applyFont="1" applyFill="1" applyBorder="1" applyAlignment="1">
      <alignment horizontal="center" vertical="center"/>
    </xf>
    <xf numFmtId="38" fontId="2" fillId="0" borderId="2" xfId="17" applyFont="1" applyFill="1" applyBorder="1" applyAlignment="1">
      <alignment horizontal="distributed" vertical="center" wrapText="1"/>
    </xf>
    <xf numFmtId="38" fontId="2" fillId="0" borderId="6" xfId="17" applyFont="1" applyFill="1" applyBorder="1" applyAlignment="1">
      <alignment horizontal="distributed" vertical="center" wrapText="1"/>
    </xf>
    <xf numFmtId="38" fontId="2" fillId="0" borderId="6" xfId="17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horizontal="distributed" vertical="distributed"/>
    </xf>
    <xf numFmtId="38" fontId="3" fillId="0" borderId="4" xfId="17" applyFont="1" applyFill="1" applyBorder="1" applyAlignment="1">
      <alignment horizontal="distributed" vertical="distributed"/>
    </xf>
    <xf numFmtId="38" fontId="3" fillId="0" borderId="18" xfId="17" applyFont="1" applyFill="1" applyBorder="1" applyAlignment="1">
      <alignment horizontal="distributed" vertical="center"/>
    </xf>
    <xf numFmtId="38" fontId="3" fillId="0" borderId="1" xfId="17" applyFont="1" applyFill="1" applyBorder="1" applyAlignment="1">
      <alignment horizontal="distributed" vertical="center"/>
    </xf>
    <xf numFmtId="38" fontId="3" fillId="0" borderId="4" xfId="17" applyFont="1" applyFill="1" applyBorder="1" applyAlignment="1">
      <alignment horizontal="distributed" vertical="center"/>
    </xf>
    <xf numFmtId="38" fontId="3" fillId="0" borderId="11" xfId="17" applyFont="1" applyFill="1" applyBorder="1" applyAlignment="1">
      <alignment horizontal="distributed" vertical="center"/>
    </xf>
    <xf numFmtId="38" fontId="3" fillId="0" borderId="16" xfId="17" applyFont="1" applyFill="1" applyBorder="1" applyAlignment="1">
      <alignment horizontal="distributed" vertical="center"/>
    </xf>
    <xf numFmtId="38" fontId="5" fillId="0" borderId="0" xfId="17" applyFont="1" applyFill="1" applyAlignment="1">
      <alignment horizontal="right" vertical="center"/>
    </xf>
    <xf numFmtId="38" fontId="5" fillId="0" borderId="0" xfId="17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horizontal="distributed" vertical="center"/>
    </xf>
    <xf numFmtId="38" fontId="4" fillId="0" borderId="8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/>
    </xf>
    <xf numFmtId="0" fontId="25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38" fontId="3" fillId="0" borderId="19" xfId="17" applyFont="1" applyFill="1" applyBorder="1" applyAlignment="1">
      <alignment horizontal="right" vertical="center"/>
    </xf>
    <xf numFmtId="38" fontId="3" fillId="0" borderId="12" xfId="17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6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horizontal="right" vertical="center"/>
    </xf>
    <xf numFmtId="38" fontId="16" fillId="0" borderId="15" xfId="17" applyFont="1" applyFill="1" applyBorder="1" applyAlignment="1">
      <alignment horizontal="right" vertical="center"/>
    </xf>
    <xf numFmtId="38" fontId="16" fillId="0" borderId="3" xfId="17" applyFont="1" applyFill="1" applyBorder="1" applyAlignment="1">
      <alignment horizontal="right" vertical="center"/>
    </xf>
    <xf numFmtId="38" fontId="16" fillId="0" borderId="25" xfId="17" applyFont="1" applyFill="1" applyBorder="1" applyAlignment="1">
      <alignment horizontal="right" vertical="center"/>
    </xf>
    <xf numFmtId="38" fontId="16" fillId="0" borderId="7" xfId="17" applyFont="1" applyFill="1" applyBorder="1" applyAlignment="1">
      <alignment horizontal="right" vertical="center"/>
    </xf>
    <xf numFmtId="38" fontId="16" fillId="0" borderId="20" xfId="17" applyFont="1" applyFill="1" applyBorder="1" applyAlignment="1">
      <alignment horizontal="right" vertical="center"/>
    </xf>
    <xf numFmtId="38" fontId="16" fillId="0" borderId="5" xfId="17" applyFont="1" applyFill="1" applyBorder="1" applyAlignment="1">
      <alignment horizontal="right" vertical="center"/>
    </xf>
    <xf numFmtId="38" fontId="16" fillId="0" borderId="27" xfId="17" applyFont="1" applyFill="1" applyBorder="1" applyAlignment="1">
      <alignment horizontal="right" vertical="center"/>
    </xf>
    <xf numFmtId="38" fontId="16" fillId="0" borderId="10" xfId="17" applyFont="1" applyFill="1" applyBorder="1" applyAlignment="1">
      <alignment horizontal="right" vertical="center"/>
    </xf>
    <xf numFmtId="38" fontId="16" fillId="0" borderId="0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14" xfId="17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213" fontId="4" fillId="0" borderId="2" xfId="0" applyNumberFormat="1" applyFont="1" applyFill="1" applyBorder="1" applyAlignment="1">
      <alignment horizontal="distributed" vertical="center" wrapText="1"/>
    </xf>
    <xf numFmtId="213" fontId="4" fillId="0" borderId="2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49" fontId="10" fillId="0" borderId="2" xfId="22" applyNumberFormat="1" applyFont="1" applyFill="1" applyBorder="1" applyAlignment="1">
      <alignment horizontal="distributed" vertical="center"/>
      <protection/>
    </xf>
    <xf numFmtId="0" fontId="10" fillId="0" borderId="2" xfId="22" applyNumberFormat="1" applyFont="1" applyFill="1" applyBorder="1" applyAlignment="1">
      <alignment horizontal="distributed" vertical="center"/>
      <protection/>
    </xf>
    <xf numFmtId="0" fontId="24" fillId="0" borderId="2" xfId="22" applyNumberFormat="1" applyFont="1" applyFill="1" applyBorder="1" applyAlignment="1">
      <alignment horizontal="distributed" vertical="center" wrapText="1"/>
      <protection/>
    </xf>
    <xf numFmtId="0" fontId="24" fillId="0" borderId="2" xfId="22" applyNumberFormat="1" applyFont="1" applyFill="1" applyBorder="1" applyAlignment="1">
      <alignment horizontal="distributed" vertical="center"/>
      <protection/>
    </xf>
    <xf numFmtId="0" fontId="24" fillId="0" borderId="12" xfId="22" applyNumberFormat="1" applyFont="1" applyFill="1" applyBorder="1" applyAlignment="1">
      <alignment horizontal="distributed" vertical="center"/>
      <protection/>
    </xf>
    <xf numFmtId="0" fontId="24" fillId="0" borderId="5" xfId="22" applyNumberFormat="1" applyFont="1" applyFill="1" applyBorder="1" applyAlignment="1">
      <alignment horizontal="distributed" vertical="center"/>
      <protection/>
    </xf>
    <xf numFmtId="0" fontId="10" fillId="0" borderId="2" xfId="22" applyNumberFormat="1" applyFont="1" applyFill="1" applyBorder="1" applyAlignment="1">
      <alignment horizontal="distributed" vertical="center" wrapText="1"/>
      <protection/>
    </xf>
    <xf numFmtId="0" fontId="10" fillId="0" borderId="6" xfId="22" applyNumberFormat="1" applyFont="1" applyFill="1" applyBorder="1" applyAlignment="1">
      <alignment horizontal="distributed" vertical="center" wrapText="1"/>
      <protection/>
    </xf>
    <xf numFmtId="0" fontId="10" fillId="0" borderId="6" xfId="22" applyNumberFormat="1" applyFont="1" applyFill="1" applyBorder="1" applyAlignment="1">
      <alignment horizontal="distributed" vertical="center"/>
      <protection/>
    </xf>
    <xf numFmtId="56" fontId="5" fillId="0" borderId="0" xfId="0" applyNumberFormat="1" applyFont="1" applyFill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21" applyFont="1" applyFill="1" applyBorder="1" applyAlignment="1">
      <alignment horizontal="distributed" vertical="center"/>
      <protection/>
    </xf>
    <xf numFmtId="0" fontId="2" fillId="0" borderId="5" xfId="21" applyFont="1" applyFill="1" applyBorder="1" applyAlignment="1">
      <alignment horizontal="distributed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2" fillId="0" borderId="0" xfId="21" applyFill="1" applyAlignment="1">
      <alignment horizontal="distributed" vertical="center"/>
      <protection/>
    </xf>
    <xf numFmtId="0" fontId="11" fillId="0" borderId="0" xfId="21" applyFont="1" applyFill="1" applyAlignment="1">
      <alignment horizontal="distributed" vertical="center"/>
      <protection/>
    </xf>
    <xf numFmtId="0" fontId="5" fillId="0" borderId="0" xfId="21" applyFont="1" applyFill="1" applyAlignment="1">
      <alignment vertical="center"/>
      <protection/>
    </xf>
    <xf numFmtId="0" fontId="2" fillId="0" borderId="0" xfId="21" applyFont="1" applyFill="1" applyBorder="1" applyAlignment="1">
      <alignment horizontal="left" vertical="center" wrapText="1"/>
      <protection/>
    </xf>
    <xf numFmtId="0" fontId="5" fillId="0" borderId="0" xfId="21" applyFont="1" applyFill="1" applyAlignment="1">
      <alignment horizontal="right" vertical="center"/>
      <protection/>
    </xf>
    <xf numFmtId="49" fontId="10" fillId="0" borderId="2" xfId="22" applyNumberFormat="1" applyFont="1" applyFill="1" applyBorder="1" applyAlignment="1">
      <alignment horizontal="distributed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1" fillId="0" borderId="2" xfId="22" applyNumberFormat="1" applyFont="1" applyFill="1" applyBorder="1" applyAlignment="1">
      <alignment horizontal="distributed" vertical="center"/>
      <protection/>
    </xf>
    <xf numFmtId="49" fontId="11" fillId="0" borderId="6" xfId="22" applyNumberFormat="1" applyFont="1" applyFill="1" applyBorder="1" applyAlignment="1">
      <alignment horizontal="distributed" vertical="center"/>
      <protection/>
    </xf>
    <xf numFmtId="49" fontId="24" fillId="0" borderId="2" xfId="22" applyNumberFormat="1" applyFont="1" applyFill="1" applyBorder="1" applyAlignment="1">
      <alignment horizontal="distributed" vertical="center" wrapText="1"/>
      <protection/>
    </xf>
    <xf numFmtId="49" fontId="24" fillId="0" borderId="2" xfId="22" applyNumberFormat="1" applyFont="1" applyFill="1" applyBorder="1" applyAlignment="1">
      <alignment horizontal="distributed" vertical="center"/>
      <protection/>
    </xf>
    <xf numFmtId="49" fontId="11" fillId="0" borderId="1" xfId="22" applyNumberFormat="1" applyFont="1" applyFill="1" applyBorder="1" applyAlignment="1">
      <alignment horizontal="distributed" vertical="center" wrapText="1"/>
      <protection/>
    </xf>
    <xf numFmtId="49" fontId="11" fillId="0" borderId="2" xfId="22" applyNumberFormat="1" applyFont="1" applyFill="1" applyBorder="1" applyAlignment="1">
      <alignment horizontal="distributed" vertical="center" wrapText="1"/>
      <protection/>
    </xf>
    <xf numFmtId="49" fontId="24" fillId="0" borderId="12" xfId="22" applyNumberFormat="1" applyFont="1" applyFill="1" applyBorder="1" applyAlignment="1">
      <alignment horizontal="distributed" vertical="center" wrapText="1"/>
      <protection/>
    </xf>
    <xf numFmtId="49" fontId="24" fillId="0" borderId="5" xfId="22" applyNumberFormat="1" applyFont="1" applyFill="1" applyBorder="1" applyAlignment="1">
      <alignment horizontal="distributed" vertical="center"/>
      <protection/>
    </xf>
    <xf numFmtId="49" fontId="11" fillId="0" borderId="1" xfId="22" applyNumberFormat="1" applyFont="1" applyFill="1" applyBorder="1" applyAlignment="1">
      <alignment horizontal="distributed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2" xfId="2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4" xfId="21" applyFill="1" applyBorder="1" applyAlignment="1">
      <alignment horizontal="center" vertical="center"/>
      <protection/>
    </xf>
    <xf numFmtId="0" fontId="2" fillId="0" borderId="9" xfId="2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left" vertical="center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21" applyFill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8" xfId="21" applyFont="1" applyFill="1" applyBorder="1" applyAlignment="1">
      <alignment horizontal="left" vertical="center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78" fontId="16" fillId="0" borderId="2" xfId="17" applyNumberFormat="1" applyFont="1" applyFill="1" applyBorder="1" applyAlignment="1">
      <alignment horizontal="distributed" vertical="center"/>
    </xf>
    <xf numFmtId="178" fontId="16" fillId="0" borderId="18" xfId="17" applyNumberFormat="1" applyFont="1" applyFill="1" applyBorder="1" applyAlignment="1">
      <alignment horizontal="distributed" vertical="center"/>
    </xf>
    <xf numFmtId="178" fontId="16" fillId="0" borderId="1" xfId="17" applyNumberFormat="1" applyFont="1" applyFill="1" applyBorder="1" applyAlignment="1">
      <alignment horizontal="distributed" vertical="center"/>
    </xf>
    <xf numFmtId="178" fontId="16" fillId="0" borderId="6" xfId="17" applyNumberFormat="1" applyFont="1" applyFill="1" applyBorder="1" applyAlignment="1">
      <alignment horizontal="distributed" vertical="center"/>
    </xf>
    <xf numFmtId="178" fontId="5" fillId="0" borderId="0" xfId="17" applyNumberFormat="1" applyFont="1" applyFill="1" applyAlignment="1">
      <alignment horizontal="center" vertical="center"/>
    </xf>
    <xf numFmtId="178" fontId="4" fillId="0" borderId="8" xfId="17" applyNumberFormat="1" applyFont="1" applyFill="1" applyBorder="1" applyAlignment="1">
      <alignment horizontal="right" vertical="center"/>
    </xf>
    <xf numFmtId="178" fontId="16" fillId="0" borderId="6" xfId="17" applyNumberFormat="1" applyFont="1" applyFill="1" applyBorder="1" applyAlignment="1">
      <alignment horizontal="center" vertical="center"/>
    </xf>
    <xf numFmtId="184" fontId="16" fillId="0" borderId="1" xfId="17" applyNumberFormat="1" applyFont="1" applyFill="1" applyBorder="1" applyAlignment="1">
      <alignment horizontal="distributed" vertical="center"/>
    </xf>
    <xf numFmtId="184" fontId="16" fillId="0" borderId="2" xfId="17" applyNumberFormat="1" applyFont="1" applyFill="1" applyBorder="1" applyAlignment="1">
      <alignment horizontal="distributed" vertical="center"/>
    </xf>
    <xf numFmtId="38" fontId="2" fillId="0" borderId="18" xfId="17" applyFont="1" applyFill="1" applyBorder="1" applyAlignment="1">
      <alignment horizontal="distributed" vertical="center"/>
    </xf>
    <xf numFmtId="38" fontId="5" fillId="0" borderId="0" xfId="17" applyFont="1" applyFill="1" applyAlignment="1">
      <alignment horizontal="left" vertical="center"/>
    </xf>
    <xf numFmtId="38" fontId="2" fillId="0" borderId="16" xfId="17" applyFont="1" applyFill="1" applyBorder="1" applyAlignment="1">
      <alignment horizontal="distributed" vertical="center"/>
    </xf>
    <xf numFmtId="38" fontId="2" fillId="0" borderId="4" xfId="17" applyFont="1" applyFill="1" applyBorder="1" applyAlignment="1">
      <alignment horizontal="distributed" vertical="center"/>
    </xf>
    <xf numFmtId="38" fontId="2" fillId="0" borderId="9" xfId="17" applyFont="1" applyFill="1" applyBorder="1" applyAlignment="1">
      <alignment horizontal="distributed" vertical="center"/>
    </xf>
    <xf numFmtId="38" fontId="2" fillId="0" borderId="17" xfId="17" applyFont="1" applyFill="1" applyBorder="1" applyAlignment="1">
      <alignment horizontal="distributed" vertical="center"/>
    </xf>
    <xf numFmtId="38" fontId="2" fillId="0" borderId="11" xfId="17" applyFont="1" applyFill="1" applyBorder="1" applyAlignment="1">
      <alignment horizontal="distributed" vertical="center"/>
    </xf>
    <xf numFmtId="38" fontId="2" fillId="0" borderId="10" xfId="17" applyFont="1" applyFill="1" applyBorder="1" applyAlignment="1">
      <alignment horizontal="distributed" vertical="center"/>
    </xf>
    <xf numFmtId="38" fontId="2" fillId="0" borderId="8" xfId="17" applyFont="1" applyFill="1" applyBorder="1" applyAlignment="1">
      <alignment horizontal="distributed" vertical="center"/>
    </xf>
    <xf numFmtId="0" fontId="3" fillId="0" borderId="18" xfId="2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distributed" vertical="center"/>
      <protection/>
    </xf>
    <xf numFmtId="0" fontId="2" fillId="0" borderId="1" xfId="21" applyFont="1" applyFill="1" applyBorder="1" applyAlignment="1">
      <alignment horizontal="distributed" vertical="center"/>
      <protection/>
    </xf>
    <xf numFmtId="0" fontId="2" fillId="0" borderId="6" xfId="21" applyFont="1" applyFill="1" applyBorder="1" applyAlignment="1">
      <alignment horizontal="distributed" vertical="center"/>
      <protection/>
    </xf>
    <xf numFmtId="0" fontId="3" fillId="0" borderId="0" xfId="21" applyFont="1" applyFill="1" applyAlignment="1">
      <alignment horizontal="distributed" vertical="center"/>
      <protection/>
    </xf>
    <xf numFmtId="0" fontId="3" fillId="0" borderId="4" xfId="21" applyFont="1" applyFill="1" applyBorder="1" applyAlignment="1">
      <alignment horizontal="distributed" vertical="center"/>
      <protection/>
    </xf>
    <xf numFmtId="0" fontId="3" fillId="0" borderId="0" xfId="21" applyFont="1" applyFill="1" applyBorder="1" applyAlignment="1">
      <alignment horizontal="distributed" vertical="center"/>
      <protection/>
    </xf>
    <xf numFmtId="0" fontId="2" fillId="0" borderId="2" xfId="21" applyFont="1" applyFill="1" applyBorder="1" applyAlignment="1">
      <alignment horizontal="distributed" vertical="center"/>
      <protection/>
    </xf>
    <xf numFmtId="0" fontId="0" fillId="0" borderId="4" xfId="0" applyFont="1" applyBorder="1" applyAlignment="1">
      <alignment horizontal="distributed"/>
    </xf>
    <xf numFmtId="0" fontId="3" fillId="0" borderId="3" xfId="21" applyFont="1" applyFill="1" applyBorder="1" applyAlignment="1">
      <alignment horizontal="distributed" vertical="center"/>
      <protection/>
    </xf>
    <xf numFmtId="0" fontId="3" fillId="0" borderId="8" xfId="21" applyFont="1" applyFill="1" applyBorder="1" applyAlignment="1">
      <alignment horizontal="distributed" vertical="center"/>
      <protection/>
    </xf>
    <xf numFmtId="0" fontId="3" fillId="0" borderId="9" xfId="21" applyFont="1" applyFill="1" applyBorder="1" applyAlignment="1">
      <alignment horizontal="distributed" vertical="center"/>
      <protection/>
    </xf>
    <xf numFmtId="0" fontId="0" fillId="0" borderId="4" xfId="0" applyFont="1" applyBorder="1" applyAlignment="1">
      <alignment horizontal="distributed" vertical="center"/>
    </xf>
    <xf numFmtId="0" fontId="2" fillId="0" borderId="8" xfId="21" applyFont="1" applyFill="1" applyBorder="1" applyAlignment="1">
      <alignment horizontal="left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2" fillId="0" borderId="0" xfId="21" applyFont="1" applyFill="1" applyAlignment="1">
      <alignment horizontal="distributed" vertical="center"/>
      <protection/>
    </xf>
    <xf numFmtId="0" fontId="4" fillId="0" borderId="8" xfId="21" applyFont="1" applyFill="1" applyBorder="1" applyAlignment="1">
      <alignment horizontal="right" vertical="center"/>
      <protection/>
    </xf>
    <xf numFmtId="0" fontId="18" fillId="0" borderId="8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38" fontId="16" fillId="0" borderId="11" xfId="17" applyFont="1" applyFill="1" applyBorder="1" applyAlignment="1">
      <alignment horizontal="left" vertical="center"/>
    </xf>
    <xf numFmtId="38" fontId="2" fillId="0" borderId="19" xfId="17" applyFont="1" applyFill="1" applyBorder="1" applyAlignment="1">
      <alignment horizontal="right" vertical="center"/>
    </xf>
    <xf numFmtId="38" fontId="2" fillId="0" borderId="20" xfId="17" applyFont="1" applyFill="1" applyBorder="1" applyAlignment="1">
      <alignment horizontal="right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18" xfId="17" applyFont="1" applyFill="1" applyBorder="1" applyAlignment="1">
      <alignment horizontal="center" vertical="center"/>
    </xf>
    <xf numFmtId="38" fontId="2" fillId="0" borderId="30" xfId="17" applyFont="1" applyFill="1" applyBorder="1" applyAlignment="1">
      <alignment horizontal="center" vertical="center"/>
    </xf>
    <xf numFmtId="38" fontId="2" fillId="0" borderId="31" xfId="17" applyFont="1" applyFill="1" applyBorder="1" applyAlignment="1">
      <alignment horizontal="center" vertical="center"/>
    </xf>
    <xf numFmtId="38" fontId="2" fillId="0" borderId="32" xfId="17" applyFont="1" applyFill="1" applyBorder="1" applyAlignment="1">
      <alignment horizontal="right" vertical="center"/>
    </xf>
    <xf numFmtId="38" fontId="2" fillId="0" borderId="33" xfId="17" applyFont="1" applyFill="1" applyBorder="1" applyAlignment="1">
      <alignment horizontal="right" vertical="center"/>
    </xf>
    <xf numFmtId="38" fontId="2" fillId="0" borderId="34" xfId="17" applyFont="1" applyFill="1" applyBorder="1" applyAlignment="1">
      <alignment horizontal="center" vertical="center"/>
    </xf>
    <xf numFmtId="38" fontId="2" fillId="0" borderId="11" xfId="17" applyFont="1" applyFill="1" applyBorder="1" applyAlignment="1">
      <alignment horizontal="right" vertical="center"/>
    </xf>
    <xf numFmtId="38" fontId="2" fillId="0" borderId="8" xfId="17" applyFont="1" applyFill="1" applyBorder="1" applyAlignment="1">
      <alignment horizontal="right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center" vertical="center"/>
    </xf>
    <xf numFmtId="38" fontId="5" fillId="0" borderId="0" xfId="17" applyFont="1" applyFill="1" applyAlignment="1">
      <alignment horizontal="center" vertical="center"/>
    </xf>
    <xf numFmtId="38" fontId="4" fillId="0" borderId="8" xfId="17" applyFont="1" applyFill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JB16_02 人口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3"/>
  <sheetViews>
    <sheetView view="pageBreakPreview" zoomScale="75" zoomScaleSheetLayoutView="75" workbookViewId="0" topLeftCell="A1">
      <pane ySplit="4" topLeftCell="BM25" activePane="bottomLeft" state="frozen"/>
      <selection pane="topLeft" activeCell="P8" sqref="P8"/>
      <selection pane="bottomLeft" activeCell="A1" sqref="A1:H1"/>
    </sheetView>
  </sheetViews>
  <sheetFormatPr defaultColWidth="9.00390625" defaultRowHeight="13.5"/>
  <cols>
    <col min="1" max="1" width="3.25390625" style="36" customWidth="1"/>
    <col min="2" max="2" width="7.625" style="36" bestFit="1" customWidth="1"/>
    <col min="3" max="8" width="12.625" style="36" customWidth="1"/>
    <col min="9" max="9" width="14.375" style="36" customWidth="1"/>
    <col min="10" max="10" width="14.375" style="435" customWidth="1"/>
    <col min="11" max="14" width="14.375" style="36" customWidth="1"/>
    <col min="15" max="16384" width="9.00390625" style="36" customWidth="1"/>
  </cols>
  <sheetData>
    <row r="1" spans="1:10" s="27" customFormat="1" ht="21" customHeight="1">
      <c r="A1" s="680" t="s">
        <v>471</v>
      </c>
      <c r="B1" s="680"/>
      <c r="C1" s="680"/>
      <c r="D1" s="680"/>
      <c r="E1" s="680"/>
      <c r="F1" s="680"/>
      <c r="G1" s="680"/>
      <c r="H1" s="680"/>
      <c r="I1" s="27" t="s">
        <v>472</v>
      </c>
      <c r="J1" s="432"/>
    </row>
    <row r="2" spans="1:14" s="29" customFormat="1" ht="22.5" customHeight="1">
      <c r="A2" s="652"/>
      <c r="B2" s="652"/>
      <c r="C2" s="251"/>
      <c r="J2" s="433"/>
      <c r="N2" s="30" t="s">
        <v>267</v>
      </c>
    </row>
    <row r="3" spans="1:14" ht="19.5" customHeight="1">
      <c r="A3" s="648" t="s">
        <v>473</v>
      </c>
      <c r="B3" s="649"/>
      <c r="C3" s="653" t="s">
        <v>589</v>
      </c>
      <c r="D3" s="640" t="s">
        <v>590</v>
      </c>
      <c r="E3" s="642" t="s">
        <v>453</v>
      </c>
      <c r="F3" s="643"/>
      <c r="G3" s="644"/>
      <c r="H3" s="650" t="s">
        <v>474</v>
      </c>
      <c r="I3" s="676" t="s">
        <v>380</v>
      </c>
      <c r="J3" s="678" t="s">
        <v>381</v>
      </c>
      <c r="K3" s="670" t="s">
        <v>594</v>
      </c>
      <c r="L3" s="671" t="s">
        <v>382</v>
      </c>
      <c r="M3" s="671" t="s">
        <v>383</v>
      </c>
      <c r="N3" s="672" t="s">
        <v>595</v>
      </c>
    </row>
    <row r="4" spans="1:14" s="37" customFormat="1" ht="19.5" customHeight="1">
      <c r="A4" s="648"/>
      <c r="B4" s="649"/>
      <c r="C4" s="639"/>
      <c r="D4" s="641"/>
      <c r="E4" s="32" t="s">
        <v>591</v>
      </c>
      <c r="F4" s="32" t="s">
        <v>592</v>
      </c>
      <c r="G4" s="245" t="s">
        <v>593</v>
      </c>
      <c r="H4" s="651"/>
      <c r="I4" s="677"/>
      <c r="J4" s="679"/>
      <c r="K4" s="670"/>
      <c r="L4" s="670"/>
      <c r="M4" s="670"/>
      <c r="N4" s="673"/>
    </row>
    <row r="5" spans="1:14" ht="19.5" customHeight="1">
      <c r="A5" s="37" t="s">
        <v>475</v>
      </c>
      <c r="B5" s="38" t="s">
        <v>354</v>
      </c>
      <c r="C5" s="39"/>
      <c r="D5" s="40">
        <v>12203</v>
      </c>
      <c r="E5" s="40">
        <f>F5+G5</f>
        <v>68981</v>
      </c>
      <c r="F5" s="40">
        <v>33725</v>
      </c>
      <c r="G5" s="252">
        <v>35256</v>
      </c>
      <c r="H5" s="41">
        <v>100</v>
      </c>
      <c r="I5" s="42"/>
      <c r="J5" s="434"/>
      <c r="K5" s="40"/>
      <c r="L5" s="43"/>
      <c r="M5" s="43">
        <f>E5/D5</f>
        <v>5.652790297467836</v>
      </c>
      <c r="N5" s="41">
        <f>F5/G5*100</f>
        <v>95.65747674154754</v>
      </c>
    </row>
    <row r="6" spans="1:15" ht="19.5" customHeight="1">
      <c r="A6" s="37" t="s">
        <v>476</v>
      </c>
      <c r="B6" s="38" t="s">
        <v>355</v>
      </c>
      <c r="C6" s="39"/>
      <c r="D6" s="40">
        <v>12714</v>
      </c>
      <c r="E6" s="40">
        <f aca="true" t="shared" si="0" ref="E6:E37">F6+G6</f>
        <v>71880</v>
      </c>
      <c r="F6" s="40">
        <v>35287</v>
      </c>
      <c r="G6" s="252">
        <v>36593</v>
      </c>
      <c r="H6" s="41">
        <f>E6/$E$5%</f>
        <v>104.20260651483743</v>
      </c>
      <c r="I6" s="42"/>
      <c r="J6" s="434"/>
      <c r="K6" s="40">
        <f>E6-E5</f>
        <v>2899</v>
      </c>
      <c r="L6" s="43">
        <f>K6/E5*100</f>
        <v>4.202606514837419</v>
      </c>
      <c r="M6" s="43">
        <f aca="true" t="shared" si="1" ref="M6:M41">E6/D6</f>
        <v>5.653610193487494</v>
      </c>
      <c r="N6" s="41">
        <f aca="true" t="shared" si="2" ref="N6:N41">F6/G6*100</f>
        <v>96.43101139562211</v>
      </c>
      <c r="O6" s="37"/>
    </row>
    <row r="7" spans="1:14" ht="19.5" customHeight="1">
      <c r="A7" s="37" t="s">
        <v>477</v>
      </c>
      <c r="B7" s="38" t="s">
        <v>356</v>
      </c>
      <c r="C7" s="39"/>
      <c r="D7" s="40">
        <v>13178</v>
      </c>
      <c r="E7" s="40">
        <f t="shared" si="0"/>
        <v>74561</v>
      </c>
      <c r="F7" s="40">
        <v>36843</v>
      </c>
      <c r="G7" s="252">
        <v>37718</v>
      </c>
      <c r="H7" s="41">
        <f aca="true" t="shared" si="3" ref="H7:H41">E7/$E$5%</f>
        <v>108.0891839781969</v>
      </c>
      <c r="I7" s="42"/>
      <c r="J7" s="434"/>
      <c r="K7" s="40">
        <f aca="true" t="shared" si="4" ref="K7:K37">E7-E6</f>
        <v>2681</v>
      </c>
      <c r="L7" s="43">
        <f aca="true" t="shared" si="5" ref="L7:L37">K7/E6*100</f>
        <v>3.7298274902615467</v>
      </c>
      <c r="M7" s="43">
        <f t="shared" si="1"/>
        <v>5.657990590377903</v>
      </c>
      <c r="N7" s="41">
        <f t="shared" si="2"/>
        <v>97.68015271223288</v>
      </c>
    </row>
    <row r="8" spans="1:14" ht="19.5" customHeight="1">
      <c r="A8" s="37" t="s">
        <v>478</v>
      </c>
      <c r="B8" s="38" t="s">
        <v>357</v>
      </c>
      <c r="C8" s="39">
        <v>489.14</v>
      </c>
      <c r="D8" s="40">
        <v>13310</v>
      </c>
      <c r="E8" s="40">
        <f t="shared" si="0"/>
        <v>75484</v>
      </c>
      <c r="F8" s="40">
        <v>37100</v>
      </c>
      <c r="G8" s="252">
        <v>38384</v>
      </c>
      <c r="H8" s="41">
        <f t="shared" si="3"/>
        <v>109.42723358605994</v>
      </c>
      <c r="I8" s="42">
        <f>D8/C8</f>
        <v>27.21102342887517</v>
      </c>
      <c r="J8" s="434">
        <f>E8/C8</f>
        <v>154.31982663450137</v>
      </c>
      <c r="K8" s="40">
        <f t="shared" si="4"/>
        <v>923</v>
      </c>
      <c r="L8" s="43">
        <f t="shared" si="5"/>
        <v>1.2379125816445595</v>
      </c>
      <c r="M8" s="43">
        <f t="shared" si="1"/>
        <v>5.67122464312547</v>
      </c>
      <c r="N8" s="41">
        <f t="shared" si="2"/>
        <v>96.6548561900792</v>
      </c>
    </row>
    <row r="9" spans="1:22" ht="19.5" customHeight="1">
      <c r="A9" s="37" t="s">
        <v>477</v>
      </c>
      <c r="B9" s="38" t="s">
        <v>358</v>
      </c>
      <c r="C9" s="39">
        <v>489.14</v>
      </c>
      <c r="D9" s="40">
        <v>13329</v>
      </c>
      <c r="E9" s="40">
        <f t="shared" si="0"/>
        <v>77462</v>
      </c>
      <c r="F9" s="40">
        <v>37951</v>
      </c>
      <c r="G9" s="252">
        <v>39511</v>
      </c>
      <c r="H9" s="41">
        <f t="shared" si="3"/>
        <v>112.29468984213045</v>
      </c>
      <c r="I9" s="42">
        <f>D9/C9</f>
        <v>27.249867113709776</v>
      </c>
      <c r="J9" s="434">
        <f>E9/C9</f>
        <v>158.36365866623052</v>
      </c>
      <c r="K9" s="40">
        <f t="shared" si="4"/>
        <v>1978</v>
      </c>
      <c r="L9" s="43">
        <f t="shared" si="5"/>
        <v>2.6204228710720154</v>
      </c>
      <c r="M9" s="43">
        <f t="shared" si="1"/>
        <v>5.8115387500937805</v>
      </c>
      <c r="N9" s="41">
        <f t="shared" si="2"/>
        <v>96.05173242894384</v>
      </c>
      <c r="U9" s="674"/>
      <c r="V9" s="675"/>
    </row>
    <row r="10" spans="1:14" ht="19.5" customHeight="1">
      <c r="A10" s="37" t="s">
        <v>477</v>
      </c>
      <c r="B10" s="38" t="s">
        <v>359</v>
      </c>
      <c r="C10" s="39">
        <v>489.14</v>
      </c>
      <c r="D10" s="40">
        <v>17352</v>
      </c>
      <c r="E10" s="40">
        <f t="shared" si="0"/>
        <v>98574</v>
      </c>
      <c r="F10" s="40">
        <v>46954</v>
      </c>
      <c r="G10" s="252">
        <v>51620</v>
      </c>
      <c r="H10" s="41">
        <f t="shared" si="3"/>
        <v>142.90021890085677</v>
      </c>
      <c r="I10" s="42">
        <f>D10/C10</f>
        <v>35.474506276321705</v>
      </c>
      <c r="J10" s="434">
        <f>E10/C10</f>
        <v>201.5251257308746</v>
      </c>
      <c r="K10" s="40">
        <f t="shared" si="4"/>
        <v>21112</v>
      </c>
      <c r="L10" s="43">
        <f t="shared" si="5"/>
        <v>27.25465389481294</v>
      </c>
      <c r="M10" s="43">
        <f t="shared" si="1"/>
        <v>5.680843706777317</v>
      </c>
      <c r="N10" s="41">
        <f t="shared" si="2"/>
        <v>90.96086788066641</v>
      </c>
    </row>
    <row r="11" spans="1:14" ht="19.5" customHeight="1">
      <c r="A11" s="37" t="s">
        <v>477</v>
      </c>
      <c r="B11" s="38" t="s">
        <v>360</v>
      </c>
      <c r="C11" s="39">
        <v>490.25</v>
      </c>
      <c r="D11" s="40">
        <v>17246</v>
      </c>
      <c r="E11" s="40">
        <f t="shared" si="0"/>
        <v>98504</v>
      </c>
      <c r="F11" s="40">
        <v>47507</v>
      </c>
      <c r="G11" s="252">
        <v>50997</v>
      </c>
      <c r="H11" s="41">
        <f t="shared" si="3"/>
        <v>142.7987416824923</v>
      </c>
      <c r="I11" s="42">
        <f>D11/C11</f>
        <v>35.17797042325344</v>
      </c>
      <c r="J11" s="434">
        <f>E11/C11</f>
        <v>200.9260581336053</v>
      </c>
      <c r="K11" s="40">
        <f t="shared" si="4"/>
        <v>-70</v>
      </c>
      <c r="L11" s="43">
        <f t="shared" si="5"/>
        <v>-0.07101264024996448</v>
      </c>
      <c r="M11" s="43">
        <f t="shared" si="1"/>
        <v>5.711701264061231</v>
      </c>
      <c r="N11" s="41">
        <f t="shared" si="2"/>
        <v>93.15646018393238</v>
      </c>
    </row>
    <row r="12" spans="1:14" ht="19.5" customHeight="1">
      <c r="A12" s="37" t="s">
        <v>477</v>
      </c>
      <c r="B12" s="38" t="s">
        <v>361</v>
      </c>
      <c r="C12" s="39">
        <v>490.17</v>
      </c>
      <c r="D12" s="40">
        <v>17379</v>
      </c>
      <c r="E12" s="40">
        <f t="shared" si="0"/>
        <v>95999</v>
      </c>
      <c r="F12" s="40">
        <v>46157</v>
      </c>
      <c r="G12" s="252">
        <v>49842</v>
      </c>
      <c r="H12" s="41">
        <f t="shared" si="3"/>
        <v>139.16730693959207</v>
      </c>
      <c r="I12" s="42">
        <f aca="true" t="shared" si="6" ref="I12:I37">D12/C12</f>
        <v>35.45504620845829</v>
      </c>
      <c r="J12" s="434">
        <f aca="true" t="shared" si="7" ref="J12:J41">E12/C12</f>
        <v>195.8483791337699</v>
      </c>
      <c r="K12" s="40">
        <f t="shared" si="4"/>
        <v>-2505</v>
      </c>
      <c r="L12" s="43">
        <f t="shared" si="5"/>
        <v>-2.5430439373020386</v>
      </c>
      <c r="M12" s="43">
        <f t="shared" si="1"/>
        <v>5.5238506243167045</v>
      </c>
      <c r="N12" s="41">
        <f t="shared" si="2"/>
        <v>92.60663697283415</v>
      </c>
    </row>
    <row r="13" spans="1:22" ht="19.5" customHeight="1">
      <c r="A13" s="37" t="s">
        <v>477</v>
      </c>
      <c r="B13" s="38" t="s">
        <v>22</v>
      </c>
      <c r="C13" s="39">
        <v>490.25</v>
      </c>
      <c r="D13" s="40">
        <v>18161</v>
      </c>
      <c r="E13" s="40">
        <f t="shared" si="0"/>
        <v>91896</v>
      </c>
      <c r="F13" s="40">
        <v>44217</v>
      </c>
      <c r="G13" s="252">
        <v>47679</v>
      </c>
      <c r="H13" s="41">
        <f t="shared" si="3"/>
        <v>133.21929226888565</v>
      </c>
      <c r="I13" s="42">
        <f t="shared" si="6"/>
        <v>37.04436511983682</v>
      </c>
      <c r="J13" s="434">
        <f t="shared" si="7"/>
        <v>187.44722080571137</v>
      </c>
      <c r="K13" s="40">
        <f t="shared" si="4"/>
        <v>-4103</v>
      </c>
      <c r="L13" s="43">
        <f t="shared" si="5"/>
        <v>-4.274002854196398</v>
      </c>
      <c r="M13" s="43">
        <f t="shared" si="1"/>
        <v>5.060073784483233</v>
      </c>
      <c r="N13" s="41">
        <f t="shared" si="2"/>
        <v>92.73894167243441</v>
      </c>
      <c r="U13" s="674"/>
      <c r="V13" s="675"/>
    </row>
    <row r="14" spans="1:14" ht="19.5" customHeight="1">
      <c r="A14" s="37" t="s">
        <v>477</v>
      </c>
      <c r="B14" s="38" t="s">
        <v>23</v>
      </c>
      <c r="C14" s="39">
        <v>490.25</v>
      </c>
      <c r="D14" s="40">
        <v>19060</v>
      </c>
      <c r="E14" s="40">
        <f t="shared" si="0"/>
        <v>89928</v>
      </c>
      <c r="F14" s="40">
        <v>43228</v>
      </c>
      <c r="G14" s="252">
        <v>46700</v>
      </c>
      <c r="H14" s="41">
        <f t="shared" si="3"/>
        <v>130.36633275829578</v>
      </c>
      <c r="I14" s="42">
        <f t="shared" si="6"/>
        <v>38.878123406425296</v>
      </c>
      <c r="J14" s="434">
        <f t="shared" si="7"/>
        <v>183.43294237633862</v>
      </c>
      <c r="K14" s="40">
        <f t="shared" si="4"/>
        <v>-1968</v>
      </c>
      <c r="L14" s="43">
        <f t="shared" si="5"/>
        <v>-2.1415513188822146</v>
      </c>
      <c r="M14" s="43">
        <f t="shared" si="1"/>
        <v>4.718153200419727</v>
      </c>
      <c r="N14" s="41">
        <f t="shared" si="2"/>
        <v>92.56531049250535</v>
      </c>
    </row>
    <row r="15" spans="1:14" ht="19.5" customHeight="1">
      <c r="A15" s="37" t="s">
        <v>477</v>
      </c>
      <c r="B15" s="38" t="s">
        <v>24</v>
      </c>
      <c r="C15" s="39">
        <v>489.94</v>
      </c>
      <c r="D15" s="40">
        <v>20450</v>
      </c>
      <c r="E15" s="40">
        <f t="shared" si="0"/>
        <v>89196</v>
      </c>
      <c r="F15" s="40">
        <v>42977</v>
      </c>
      <c r="G15" s="252">
        <v>46219</v>
      </c>
      <c r="H15" s="41">
        <f t="shared" si="3"/>
        <v>129.30517098911295</v>
      </c>
      <c r="I15" s="42">
        <f t="shared" si="6"/>
        <v>41.73980487406621</v>
      </c>
      <c r="J15" s="434">
        <f t="shared" si="7"/>
        <v>182.05494550353106</v>
      </c>
      <c r="K15" s="40">
        <f t="shared" si="4"/>
        <v>-732</v>
      </c>
      <c r="L15" s="43">
        <f t="shared" si="5"/>
        <v>-0.8139845209500933</v>
      </c>
      <c r="M15" s="43">
        <f t="shared" si="1"/>
        <v>4.3616625916870415</v>
      </c>
      <c r="N15" s="41">
        <f t="shared" si="2"/>
        <v>92.98556870551073</v>
      </c>
    </row>
    <row r="16" spans="1:22" ht="19.5" customHeight="1">
      <c r="A16" s="37" t="s">
        <v>477</v>
      </c>
      <c r="B16" s="38" t="s">
        <v>25</v>
      </c>
      <c r="C16" s="39">
        <v>489.94</v>
      </c>
      <c r="D16" s="40">
        <v>22724</v>
      </c>
      <c r="E16" s="40">
        <f t="shared" si="0"/>
        <v>92924</v>
      </c>
      <c r="F16" s="40">
        <v>45180</v>
      </c>
      <c r="G16" s="252">
        <v>47744</v>
      </c>
      <c r="H16" s="41">
        <f t="shared" si="3"/>
        <v>134.7095577042954</v>
      </c>
      <c r="I16" s="42">
        <f t="shared" si="6"/>
        <v>46.381189533412254</v>
      </c>
      <c r="J16" s="434">
        <f t="shared" si="7"/>
        <v>189.66404049475446</v>
      </c>
      <c r="K16" s="40">
        <f t="shared" si="4"/>
        <v>3728</v>
      </c>
      <c r="L16" s="43">
        <f t="shared" si="5"/>
        <v>4.179559621507691</v>
      </c>
      <c r="M16" s="43">
        <f t="shared" si="1"/>
        <v>4.089244851258581</v>
      </c>
      <c r="N16" s="41">
        <f t="shared" si="2"/>
        <v>94.62969168900804</v>
      </c>
      <c r="U16" s="674"/>
      <c r="V16" s="675"/>
    </row>
    <row r="17" spans="1:27" ht="19.5" customHeight="1">
      <c r="A17" s="37" t="s">
        <v>477</v>
      </c>
      <c r="B17" s="38" t="s">
        <v>26</v>
      </c>
      <c r="C17" s="39">
        <v>489.94</v>
      </c>
      <c r="D17" s="40">
        <v>24436</v>
      </c>
      <c r="E17" s="40">
        <f t="shared" si="0"/>
        <v>95999</v>
      </c>
      <c r="F17" s="40">
        <v>46973</v>
      </c>
      <c r="G17" s="252">
        <v>49026</v>
      </c>
      <c r="H17" s="41">
        <f t="shared" si="3"/>
        <v>139.16730693959207</v>
      </c>
      <c r="I17" s="42">
        <f t="shared" si="6"/>
        <v>49.87549495856636</v>
      </c>
      <c r="J17" s="434">
        <f t="shared" si="7"/>
        <v>195.94031922276199</v>
      </c>
      <c r="K17" s="40">
        <f t="shared" si="4"/>
        <v>3075</v>
      </c>
      <c r="L17" s="43">
        <f t="shared" si="5"/>
        <v>3.3091558693125562</v>
      </c>
      <c r="M17" s="43">
        <f t="shared" si="1"/>
        <v>3.9285889670977245</v>
      </c>
      <c r="N17" s="41">
        <f t="shared" si="2"/>
        <v>95.81242605964182</v>
      </c>
      <c r="U17" s="675"/>
      <c r="V17" s="675"/>
      <c r="W17" s="79"/>
      <c r="X17" s="79"/>
      <c r="Y17" s="79"/>
      <c r="Z17" s="79"/>
      <c r="AA17" s="79"/>
    </row>
    <row r="18" spans="1:14" ht="19.5" customHeight="1">
      <c r="A18" s="37" t="s">
        <v>477</v>
      </c>
      <c r="B18" s="38" t="s">
        <v>27</v>
      </c>
      <c r="C18" s="39">
        <v>490.09</v>
      </c>
      <c r="D18" s="40">
        <v>25736</v>
      </c>
      <c r="E18" s="40">
        <f t="shared" si="0"/>
        <v>98820</v>
      </c>
      <c r="F18" s="40">
        <v>48647</v>
      </c>
      <c r="G18" s="252">
        <v>50173</v>
      </c>
      <c r="H18" s="41">
        <f t="shared" si="3"/>
        <v>143.2568388396805</v>
      </c>
      <c r="I18" s="42">
        <f t="shared" si="6"/>
        <v>52.51280377073599</v>
      </c>
      <c r="J18" s="434">
        <f t="shared" si="7"/>
        <v>201.63643412434453</v>
      </c>
      <c r="K18" s="40">
        <f t="shared" si="4"/>
        <v>2821</v>
      </c>
      <c r="L18" s="43">
        <f t="shared" si="5"/>
        <v>2.9385722767945497</v>
      </c>
      <c r="M18" s="43">
        <f t="shared" si="1"/>
        <v>3.8397575380789557</v>
      </c>
      <c r="N18" s="41">
        <f t="shared" si="2"/>
        <v>96.95852350866004</v>
      </c>
    </row>
    <row r="19" spans="1:14" ht="19.5" customHeight="1">
      <c r="A19" s="37"/>
      <c r="B19" s="38" t="s">
        <v>28</v>
      </c>
      <c r="C19" s="39">
        <v>490.09</v>
      </c>
      <c r="D19" s="40">
        <v>26014</v>
      </c>
      <c r="E19" s="40">
        <f t="shared" si="0"/>
        <v>99152</v>
      </c>
      <c r="F19" s="40">
        <v>48791</v>
      </c>
      <c r="G19" s="252">
        <v>50361</v>
      </c>
      <c r="H19" s="41">
        <f t="shared" si="3"/>
        <v>143.73813078963775</v>
      </c>
      <c r="I19" s="42">
        <f t="shared" si="6"/>
        <v>53.08004652206738</v>
      </c>
      <c r="J19" s="434">
        <f t="shared" si="7"/>
        <v>202.3138607194597</v>
      </c>
      <c r="K19" s="40">
        <f t="shared" si="4"/>
        <v>332</v>
      </c>
      <c r="L19" s="43">
        <f t="shared" si="5"/>
        <v>0.3359643796802267</v>
      </c>
      <c r="M19" s="43">
        <f t="shared" si="1"/>
        <v>3.8114861228569232</v>
      </c>
      <c r="N19" s="41">
        <f t="shared" si="2"/>
        <v>96.88250829014515</v>
      </c>
    </row>
    <row r="20" spans="1:14" ht="19.5" customHeight="1">
      <c r="A20" s="37"/>
      <c r="B20" s="38" t="s">
        <v>29</v>
      </c>
      <c r="C20" s="39">
        <v>490.09</v>
      </c>
      <c r="D20" s="40">
        <v>26365</v>
      </c>
      <c r="E20" s="40">
        <f t="shared" si="0"/>
        <v>99680</v>
      </c>
      <c r="F20" s="40">
        <v>49043</v>
      </c>
      <c r="G20" s="252">
        <v>50637</v>
      </c>
      <c r="H20" s="41">
        <f t="shared" si="3"/>
        <v>144.50355895101552</v>
      </c>
      <c r="I20" s="42">
        <f t="shared" si="6"/>
        <v>53.79624150666204</v>
      </c>
      <c r="J20" s="434">
        <f t="shared" si="7"/>
        <v>203.39121385867904</v>
      </c>
      <c r="K20" s="40">
        <f t="shared" si="4"/>
        <v>528</v>
      </c>
      <c r="L20" s="43">
        <f t="shared" si="5"/>
        <v>0.5325157334193965</v>
      </c>
      <c r="M20" s="43">
        <f t="shared" si="1"/>
        <v>3.7807699601744735</v>
      </c>
      <c r="N20" s="41">
        <f t="shared" si="2"/>
        <v>96.85210419258645</v>
      </c>
    </row>
    <row r="21" spans="1:14" ht="19.5" customHeight="1">
      <c r="A21" s="37"/>
      <c r="B21" s="38" t="s">
        <v>30</v>
      </c>
      <c r="C21" s="39">
        <v>490.09</v>
      </c>
      <c r="D21" s="40">
        <v>26778</v>
      </c>
      <c r="E21" s="40">
        <f t="shared" si="0"/>
        <v>100185</v>
      </c>
      <c r="F21" s="40">
        <v>49267</v>
      </c>
      <c r="G21" s="252">
        <v>50918</v>
      </c>
      <c r="H21" s="41">
        <f t="shared" si="3"/>
        <v>145.2356445977878</v>
      </c>
      <c r="I21" s="42">
        <f t="shared" si="6"/>
        <v>54.63894386745292</v>
      </c>
      <c r="J21" s="434">
        <f t="shared" si="7"/>
        <v>204.42163684221268</v>
      </c>
      <c r="K21" s="40">
        <f t="shared" si="4"/>
        <v>505</v>
      </c>
      <c r="L21" s="43">
        <f t="shared" si="5"/>
        <v>0.506621187800963</v>
      </c>
      <c r="M21" s="43">
        <f t="shared" si="1"/>
        <v>3.741317499439839</v>
      </c>
      <c r="N21" s="41">
        <f t="shared" si="2"/>
        <v>96.7575317176637</v>
      </c>
    </row>
    <row r="22" spans="1:14" ht="19.5" customHeight="1">
      <c r="A22" s="37"/>
      <c r="B22" s="38" t="s">
        <v>362</v>
      </c>
      <c r="C22" s="39">
        <v>490.09</v>
      </c>
      <c r="D22" s="40">
        <v>27216</v>
      </c>
      <c r="E22" s="40">
        <f t="shared" si="0"/>
        <v>100650</v>
      </c>
      <c r="F22" s="40">
        <v>49578</v>
      </c>
      <c r="G22" s="252">
        <v>51072</v>
      </c>
      <c r="H22" s="41">
        <f t="shared" si="3"/>
        <v>145.90974326263756</v>
      </c>
      <c r="I22" s="42">
        <f t="shared" si="6"/>
        <v>55.53265726703259</v>
      </c>
      <c r="J22" s="434">
        <f t="shared" si="7"/>
        <v>205.37044216368423</v>
      </c>
      <c r="K22" s="40">
        <f t="shared" si="4"/>
        <v>465</v>
      </c>
      <c r="L22" s="43">
        <f t="shared" si="5"/>
        <v>0.46414133852373113</v>
      </c>
      <c r="M22" s="43">
        <f t="shared" si="1"/>
        <v>3.6981922398589067</v>
      </c>
      <c r="N22" s="41">
        <f t="shared" si="2"/>
        <v>97.07471804511279</v>
      </c>
    </row>
    <row r="23" spans="1:14" ht="19.5" customHeight="1">
      <c r="A23" s="37" t="s">
        <v>476</v>
      </c>
      <c r="B23" s="38" t="s">
        <v>363</v>
      </c>
      <c r="C23" s="39">
        <v>490.5</v>
      </c>
      <c r="D23" s="40">
        <v>27886</v>
      </c>
      <c r="E23" s="40">
        <f t="shared" si="0"/>
        <v>101097</v>
      </c>
      <c r="F23" s="40">
        <v>49882</v>
      </c>
      <c r="G23" s="252">
        <v>51215</v>
      </c>
      <c r="H23" s="41">
        <f t="shared" si="3"/>
        <v>146.55774778562213</v>
      </c>
      <c r="I23" s="42">
        <f t="shared" si="6"/>
        <v>56.852191641182465</v>
      </c>
      <c r="J23" s="434">
        <f t="shared" si="7"/>
        <v>206.11009174311926</v>
      </c>
      <c r="K23" s="40">
        <f t="shared" si="4"/>
        <v>447</v>
      </c>
      <c r="L23" s="43">
        <f t="shared" si="5"/>
        <v>0.44411326378539495</v>
      </c>
      <c r="M23" s="43">
        <f t="shared" si="1"/>
        <v>3.625367567955246</v>
      </c>
      <c r="N23" s="41">
        <f t="shared" si="2"/>
        <v>97.39724690032217</v>
      </c>
    </row>
    <row r="24" spans="1:14" ht="19.5" customHeight="1">
      <c r="A24" s="37"/>
      <c r="B24" s="38" t="s">
        <v>31</v>
      </c>
      <c r="C24" s="39">
        <v>490.5</v>
      </c>
      <c r="D24" s="40">
        <v>28386</v>
      </c>
      <c r="E24" s="40">
        <f t="shared" si="0"/>
        <v>101625</v>
      </c>
      <c r="F24" s="40">
        <v>50129</v>
      </c>
      <c r="G24" s="252">
        <v>51496</v>
      </c>
      <c r="H24" s="41">
        <f t="shared" si="3"/>
        <v>147.3231759469999</v>
      </c>
      <c r="I24" s="42">
        <f t="shared" si="6"/>
        <v>57.87155963302752</v>
      </c>
      <c r="J24" s="434">
        <f t="shared" si="7"/>
        <v>207.18654434250766</v>
      </c>
      <c r="K24" s="40">
        <f t="shared" si="4"/>
        <v>528</v>
      </c>
      <c r="L24" s="43">
        <f t="shared" si="5"/>
        <v>0.5222706905249415</v>
      </c>
      <c r="M24" s="43">
        <f t="shared" si="1"/>
        <v>3.580109913337561</v>
      </c>
      <c r="N24" s="41">
        <f t="shared" si="2"/>
        <v>97.34542488736989</v>
      </c>
    </row>
    <row r="25" spans="1:14" ht="19.5" customHeight="1">
      <c r="A25" s="37"/>
      <c r="B25" s="38" t="s">
        <v>32</v>
      </c>
      <c r="C25" s="39">
        <v>490.62</v>
      </c>
      <c r="D25" s="40">
        <v>29078</v>
      </c>
      <c r="E25" s="40">
        <f t="shared" si="0"/>
        <v>102345</v>
      </c>
      <c r="F25" s="40">
        <v>50624</v>
      </c>
      <c r="G25" s="252">
        <v>51721</v>
      </c>
      <c r="H25" s="41">
        <f t="shared" si="3"/>
        <v>148.36694162160597</v>
      </c>
      <c r="I25" s="42">
        <f t="shared" si="6"/>
        <v>59.26786515021809</v>
      </c>
      <c r="J25" s="434">
        <f t="shared" si="7"/>
        <v>208.60339977987036</v>
      </c>
      <c r="K25" s="40">
        <f t="shared" si="4"/>
        <v>720</v>
      </c>
      <c r="L25" s="43">
        <f t="shared" si="5"/>
        <v>0.7084870848708488</v>
      </c>
      <c r="M25" s="43">
        <f t="shared" si="1"/>
        <v>3.519671229107917</v>
      </c>
      <c r="N25" s="41">
        <f t="shared" si="2"/>
        <v>97.87900465961602</v>
      </c>
    </row>
    <row r="26" spans="1:14" ht="19.5" customHeight="1">
      <c r="A26" s="37"/>
      <c r="B26" s="38" t="s">
        <v>33</v>
      </c>
      <c r="C26" s="39">
        <v>490.62</v>
      </c>
      <c r="D26" s="40">
        <v>29589</v>
      </c>
      <c r="E26" s="40">
        <f t="shared" si="0"/>
        <v>103257</v>
      </c>
      <c r="F26" s="40">
        <v>51079</v>
      </c>
      <c r="G26" s="252">
        <v>52178</v>
      </c>
      <c r="H26" s="41">
        <f t="shared" si="3"/>
        <v>149.6890448094403</v>
      </c>
      <c r="I26" s="42">
        <f t="shared" si="6"/>
        <v>60.30940442705148</v>
      </c>
      <c r="J26" s="434">
        <f t="shared" si="7"/>
        <v>210.46227222697811</v>
      </c>
      <c r="K26" s="40">
        <f t="shared" si="4"/>
        <v>912</v>
      </c>
      <c r="L26" s="43">
        <f t="shared" si="5"/>
        <v>0.8911036201084567</v>
      </c>
      <c r="M26" s="43">
        <f t="shared" si="1"/>
        <v>3.489709013484741</v>
      </c>
      <c r="N26" s="41">
        <f t="shared" si="2"/>
        <v>97.89374832304803</v>
      </c>
    </row>
    <row r="27" spans="1:14" ht="19.5" customHeight="1">
      <c r="A27" s="37"/>
      <c r="B27" s="38" t="s">
        <v>34</v>
      </c>
      <c r="C27" s="39">
        <v>490.62</v>
      </c>
      <c r="D27" s="40">
        <v>30190</v>
      </c>
      <c r="E27" s="40">
        <f t="shared" si="0"/>
        <v>103742</v>
      </c>
      <c r="F27" s="40">
        <v>51368</v>
      </c>
      <c r="G27" s="252">
        <v>52374</v>
      </c>
      <c r="H27" s="41">
        <f t="shared" si="3"/>
        <v>150.39213696525132</v>
      </c>
      <c r="I27" s="42">
        <f t="shared" si="6"/>
        <v>61.534385063796826</v>
      </c>
      <c r="J27" s="434">
        <f t="shared" si="7"/>
        <v>211.45081733317028</v>
      </c>
      <c r="K27" s="40">
        <f t="shared" si="4"/>
        <v>485</v>
      </c>
      <c r="L27" s="43">
        <f t="shared" si="5"/>
        <v>0.4697018119836912</v>
      </c>
      <c r="M27" s="43">
        <f t="shared" si="1"/>
        <v>3.436303411725737</v>
      </c>
      <c r="N27" s="41">
        <f t="shared" si="2"/>
        <v>98.07919960285638</v>
      </c>
    </row>
    <row r="28" spans="1:14" ht="19.5" customHeight="1">
      <c r="A28" s="37" t="s">
        <v>493</v>
      </c>
      <c r="B28" s="38" t="s">
        <v>35</v>
      </c>
      <c r="C28" s="39">
        <v>490.62</v>
      </c>
      <c r="D28" s="40">
        <v>30571</v>
      </c>
      <c r="E28" s="40">
        <f t="shared" si="0"/>
        <v>104019</v>
      </c>
      <c r="F28" s="40">
        <v>51577</v>
      </c>
      <c r="G28" s="252">
        <v>52442</v>
      </c>
      <c r="H28" s="41">
        <f t="shared" si="3"/>
        <v>150.79369681506503</v>
      </c>
      <c r="I28" s="42">
        <f t="shared" si="6"/>
        <v>62.31095348742407</v>
      </c>
      <c r="J28" s="434">
        <f t="shared" si="7"/>
        <v>212.0154090742326</v>
      </c>
      <c r="K28" s="40">
        <f t="shared" si="4"/>
        <v>277</v>
      </c>
      <c r="L28" s="43">
        <f t="shared" si="5"/>
        <v>0.2670085404175744</v>
      </c>
      <c r="M28" s="43">
        <f t="shared" si="1"/>
        <v>3.402538353341402</v>
      </c>
      <c r="N28" s="41">
        <f t="shared" si="2"/>
        <v>98.35055871248237</v>
      </c>
    </row>
    <row r="29" spans="1:14" ht="19.5" customHeight="1">
      <c r="A29" s="37"/>
      <c r="B29" s="38" t="s">
        <v>36</v>
      </c>
      <c r="C29" s="39">
        <v>490.62</v>
      </c>
      <c r="D29" s="40">
        <v>31058</v>
      </c>
      <c r="E29" s="40">
        <f t="shared" si="0"/>
        <v>104462</v>
      </c>
      <c r="F29" s="40">
        <v>51796</v>
      </c>
      <c r="G29" s="252">
        <v>52666</v>
      </c>
      <c r="H29" s="41">
        <f t="shared" si="3"/>
        <v>151.43590263985737</v>
      </c>
      <c r="I29" s="42">
        <f t="shared" si="6"/>
        <v>63.30357506828095</v>
      </c>
      <c r="J29" s="434">
        <f t="shared" si="7"/>
        <v>212.91834821246584</v>
      </c>
      <c r="K29" s="40">
        <f t="shared" si="4"/>
        <v>443</v>
      </c>
      <c r="L29" s="43">
        <f t="shared" si="5"/>
        <v>0.4258837327795883</v>
      </c>
      <c r="M29" s="43">
        <f t="shared" si="1"/>
        <v>3.3634490308455147</v>
      </c>
      <c r="N29" s="41">
        <f t="shared" si="2"/>
        <v>98.34808035544754</v>
      </c>
    </row>
    <row r="30" spans="1:14" ht="19.5" customHeight="1">
      <c r="A30" s="37"/>
      <c r="B30" s="38" t="s">
        <v>37</v>
      </c>
      <c r="C30" s="39">
        <v>490.62</v>
      </c>
      <c r="D30" s="40">
        <v>31459</v>
      </c>
      <c r="E30" s="40">
        <f t="shared" si="0"/>
        <v>104536</v>
      </c>
      <c r="F30" s="40">
        <v>51817</v>
      </c>
      <c r="G30" s="252">
        <v>52719</v>
      </c>
      <c r="H30" s="41">
        <f t="shared" si="3"/>
        <v>151.5431785564141</v>
      </c>
      <c r="I30" s="42">
        <f t="shared" si="6"/>
        <v>64.1209082385553</v>
      </c>
      <c r="J30" s="434">
        <f t="shared" si="7"/>
        <v>213.06917777506013</v>
      </c>
      <c r="K30" s="40">
        <f t="shared" si="4"/>
        <v>74</v>
      </c>
      <c r="L30" s="43">
        <f t="shared" si="5"/>
        <v>0.07083915682257663</v>
      </c>
      <c r="M30" s="43">
        <f t="shared" si="1"/>
        <v>3.322928255825042</v>
      </c>
      <c r="N30" s="41">
        <f t="shared" si="2"/>
        <v>98.28904190140177</v>
      </c>
    </row>
    <row r="31" spans="1:14" ht="19.5" customHeight="1">
      <c r="A31" s="37"/>
      <c r="B31" s="38" t="s">
        <v>364</v>
      </c>
      <c r="C31" s="39">
        <v>490.62</v>
      </c>
      <c r="D31" s="40">
        <v>31842</v>
      </c>
      <c r="E31" s="40">
        <f t="shared" si="0"/>
        <v>104528</v>
      </c>
      <c r="F31" s="40">
        <v>51811</v>
      </c>
      <c r="G31" s="252">
        <v>52717</v>
      </c>
      <c r="H31" s="41">
        <f t="shared" si="3"/>
        <v>151.5315811600296</v>
      </c>
      <c r="I31" s="42">
        <f t="shared" si="6"/>
        <v>64.90155313684726</v>
      </c>
      <c r="J31" s="434">
        <f t="shared" si="7"/>
        <v>213.0528718764013</v>
      </c>
      <c r="K31" s="40">
        <f t="shared" si="4"/>
        <v>-8</v>
      </c>
      <c r="L31" s="43">
        <f t="shared" si="5"/>
        <v>-0.00765286599831637</v>
      </c>
      <c r="M31" s="43">
        <f t="shared" si="1"/>
        <v>3.2827083725896613</v>
      </c>
      <c r="N31" s="41">
        <f t="shared" si="2"/>
        <v>98.28138930515773</v>
      </c>
    </row>
    <row r="32" spans="1:14" ht="19.5" customHeight="1">
      <c r="A32" s="37"/>
      <c r="B32" s="38" t="s">
        <v>365</v>
      </c>
      <c r="C32" s="39">
        <v>490.62</v>
      </c>
      <c r="D32" s="40">
        <v>32374</v>
      </c>
      <c r="E32" s="40">
        <f t="shared" si="0"/>
        <v>104798</v>
      </c>
      <c r="F32" s="40">
        <v>51996</v>
      </c>
      <c r="G32" s="252">
        <v>52802</v>
      </c>
      <c r="H32" s="41">
        <f t="shared" si="3"/>
        <v>151.92299328800686</v>
      </c>
      <c r="I32" s="42">
        <f t="shared" si="6"/>
        <v>65.9858953976601</v>
      </c>
      <c r="J32" s="434">
        <f t="shared" si="7"/>
        <v>213.60319595613714</v>
      </c>
      <c r="K32" s="40">
        <f t="shared" si="4"/>
        <v>270</v>
      </c>
      <c r="L32" s="43">
        <f t="shared" si="5"/>
        <v>0.2583039951017909</v>
      </c>
      <c r="M32" s="43">
        <f t="shared" si="1"/>
        <v>3.2371038487675294</v>
      </c>
      <c r="N32" s="41">
        <f t="shared" si="2"/>
        <v>98.47354266883829</v>
      </c>
    </row>
    <row r="33" spans="1:14" s="37" customFormat="1" ht="19.5" customHeight="1">
      <c r="A33" s="37" t="s">
        <v>475</v>
      </c>
      <c r="B33" s="38" t="s">
        <v>38</v>
      </c>
      <c r="C33" s="39">
        <v>490.62</v>
      </c>
      <c r="D33" s="40">
        <v>32291</v>
      </c>
      <c r="E33" s="40">
        <f t="shared" si="0"/>
        <v>104764</v>
      </c>
      <c r="F33" s="40">
        <v>51792</v>
      </c>
      <c r="G33" s="252">
        <v>52972</v>
      </c>
      <c r="H33" s="41">
        <f t="shared" si="3"/>
        <v>151.8737043533727</v>
      </c>
      <c r="I33" s="42">
        <f t="shared" si="6"/>
        <v>65.81672169907463</v>
      </c>
      <c r="J33" s="434">
        <f t="shared" si="7"/>
        <v>213.53389588683706</v>
      </c>
      <c r="K33" s="40">
        <f t="shared" si="4"/>
        <v>-34</v>
      </c>
      <c r="L33" s="43">
        <f t="shared" si="5"/>
        <v>-0.03244336723983282</v>
      </c>
      <c r="M33" s="43">
        <f t="shared" si="1"/>
        <v>3.2443714967018673</v>
      </c>
      <c r="N33" s="41">
        <f t="shared" si="2"/>
        <v>97.77240806463792</v>
      </c>
    </row>
    <row r="34" spans="2:14" s="37" customFormat="1" ht="19.5" customHeight="1">
      <c r="B34" s="38" t="s">
        <v>479</v>
      </c>
      <c r="C34" s="39">
        <v>490.62</v>
      </c>
      <c r="D34" s="40">
        <v>32668</v>
      </c>
      <c r="E34" s="40">
        <f t="shared" si="0"/>
        <v>104746</v>
      </c>
      <c r="F34" s="40">
        <v>51788</v>
      </c>
      <c r="G34" s="252">
        <v>52958</v>
      </c>
      <c r="H34" s="41">
        <f t="shared" si="3"/>
        <v>151.84761021150752</v>
      </c>
      <c r="I34" s="42">
        <f t="shared" si="6"/>
        <v>66.58513717337247</v>
      </c>
      <c r="J34" s="434">
        <f t="shared" si="7"/>
        <v>213.49720761485466</v>
      </c>
      <c r="K34" s="40">
        <f t="shared" si="4"/>
        <v>-18</v>
      </c>
      <c r="L34" s="43">
        <f t="shared" si="5"/>
        <v>-0.017181474552327134</v>
      </c>
      <c r="M34" s="43">
        <f t="shared" si="1"/>
        <v>3.206379331455859</v>
      </c>
      <c r="N34" s="41">
        <f t="shared" si="2"/>
        <v>97.79070206578798</v>
      </c>
    </row>
    <row r="35" spans="1:236" s="45" customFormat="1" ht="19.5" customHeight="1">
      <c r="A35" s="37"/>
      <c r="B35" s="44" t="s">
        <v>366</v>
      </c>
      <c r="C35" s="39">
        <v>490.62</v>
      </c>
      <c r="D35" s="40">
        <v>32942</v>
      </c>
      <c r="E35" s="40">
        <f t="shared" si="0"/>
        <v>104490</v>
      </c>
      <c r="F35" s="40">
        <v>51634</v>
      </c>
      <c r="G35" s="252">
        <v>52856</v>
      </c>
      <c r="H35" s="41">
        <f t="shared" si="3"/>
        <v>151.47649352720316</v>
      </c>
      <c r="I35" s="42">
        <f t="shared" si="6"/>
        <v>67.14361420243773</v>
      </c>
      <c r="J35" s="434">
        <f t="shared" si="7"/>
        <v>212.97541885777179</v>
      </c>
      <c r="K35" s="40">
        <f t="shared" si="4"/>
        <v>-256</v>
      </c>
      <c r="L35" s="43">
        <f t="shared" si="5"/>
        <v>-0.24440074083974567</v>
      </c>
      <c r="M35" s="43">
        <f t="shared" si="1"/>
        <v>3.17193855867889</v>
      </c>
      <c r="N35" s="41">
        <f t="shared" si="2"/>
        <v>97.68805812017557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</row>
    <row r="36" spans="1:236" s="45" customFormat="1" ht="19.5" customHeight="1">
      <c r="A36" s="37"/>
      <c r="B36" s="44" t="s">
        <v>245</v>
      </c>
      <c r="C36" s="39">
        <v>490.62</v>
      </c>
      <c r="D36" s="40">
        <v>33228</v>
      </c>
      <c r="E36" s="40">
        <f t="shared" si="0"/>
        <v>104246</v>
      </c>
      <c r="F36" s="40">
        <v>51400</v>
      </c>
      <c r="G36" s="252">
        <v>52846</v>
      </c>
      <c r="H36" s="41">
        <f t="shared" si="3"/>
        <v>151.12277293747556</v>
      </c>
      <c r="I36" s="42">
        <f t="shared" si="6"/>
        <v>67.72655007949126</v>
      </c>
      <c r="J36" s="434">
        <f t="shared" si="7"/>
        <v>212.47808894867717</v>
      </c>
      <c r="K36" s="40">
        <f t="shared" si="4"/>
        <v>-244</v>
      </c>
      <c r="L36" s="43">
        <f t="shared" si="5"/>
        <v>-0.23351516891568572</v>
      </c>
      <c r="M36" s="43">
        <f t="shared" si="1"/>
        <v>3.137293848561454</v>
      </c>
      <c r="N36" s="41">
        <f t="shared" si="2"/>
        <v>97.26374749271469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</row>
    <row r="37" spans="1:236" s="45" customFormat="1" ht="19.5" customHeight="1">
      <c r="A37" s="37"/>
      <c r="B37" s="44" t="s">
        <v>271</v>
      </c>
      <c r="C37" s="39">
        <v>490.62</v>
      </c>
      <c r="D37" s="40">
        <v>33649</v>
      </c>
      <c r="E37" s="40">
        <f t="shared" si="0"/>
        <v>104078</v>
      </c>
      <c r="F37" s="40">
        <v>51325</v>
      </c>
      <c r="G37" s="252">
        <v>52753</v>
      </c>
      <c r="H37" s="41">
        <f t="shared" si="3"/>
        <v>150.87922761340081</v>
      </c>
      <c r="I37" s="42">
        <f t="shared" si="6"/>
        <v>68.5846479964127</v>
      </c>
      <c r="J37" s="434">
        <f t="shared" si="7"/>
        <v>212.13566507684155</v>
      </c>
      <c r="K37" s="40">
        <f t="shared" si="4"/>
        <v>-168</v>
      </c>
      <c r="L37" s="43">
        <f t="shared" si="5"/>
        <v>-0.16115726262878194</v>
      </c>
      <c r="M37" s="43">
        <f t="shared" si="1"/>
        <v>3.0930488276026034</v>
      </c>
      <c r="N37" s="41">
        <f t="shared" si="2"/>
        <v>97.29304494531117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</row>
    <row r="38" spans="1:236" s="333" customFormat="1" ht="19.5" customHeight="1">
      <c r="A38" s="37" t="s">
        <v>493</v>
      </c>
      <c r="B38" s="44" t="s">
        <v>327</v>
      </c>
      <c r="C38" s="39">
        <v>490.62</v>
      </c>
      <c r="D38" s="40">
        <v>33837</v>
      </c>
      <c r="E38" s="40">
        <f>F38+G38</f>
        <v>104148</v>
      </c>
      <c r="F38" s="40">
        <v>51249</v>
      </c>
      <c r="G38" s="252">
        <v>52899</v>
      </c>
      <c r="H38" s="41">
        <f>E38/$E$5%</f>
        <v>150.98070483176528</v>
      </c>
      <c r="I38" s="42">
        <f>D38/C38</f>
        <v>68.96783661489543</v>
      </c>
      <c r="J38" s="434">
        <f>E38/C38</f>
        <v>212.2783416901064</v>
      </c>
      <c r="K38" s="40">
        <f>E38-E37</f>
        <v>70</v>
      </c>
      <c r="L38" s="43">
        <f>K38/E37*100</f>
        <v>0.06725724937066431</v>
      </c>
      <c r="M38" s="43">
        <f>E38/D38</f>
        <v>3.0779324408192217</v>
      </c>
      <c r="N38" s="41">
        <f>F38/G38*100</f>
        <v>96.88084840923268</v>
      </c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8"/>
      <c r="DB38" s="288"/>
      <c r="DC38" s="288"/>
      <c r="DD38" s="288"/>
      <c r="DE38" s="288"/>
      <c r="DF38" s="288"/>
      <c r="DG38" s="288"/>
      <c r="DH38" s="288"/>
      <c r="DI38" s="288"/>
      <c r="DJ38" s="288"/>
      <c r="DK38" s="288"/>
      <c r="DL38" s="288"/>
      <c r="DM38" s="288"/>
      <c r="DN38" s="288"/>
      <c r="DO38" s="288"/>
      <c r="DP38" s="288"/>
      <c r="DQ38" s="288"/>
      <c r="DR38" s="288"/>
      <c r="DS38" s="288"/>
      <c r="DT38" s="288"/>
      <c r="DU38" s="288"/>
      <c r="DV38" s="288"/>
      <c r="DW38" s="288"/>
      <c r="DX38" s="288"/>
      <c r="DY38" s="288"/>
      <c r="DZ38" s="288"/>
      <c r="EA38" s="288"/>
      <c r="EB38" s="288"/>
      <c r="EC38" s="288"/>
      <c r="ED38" s="288"/>
      <c r="EE38" s="288"/>
      <c r="EF38" s="288"/>
      <c r="EG38" s="288"/>
      <c r="EH38" s="288"/>
      <c r="EI38" s="288"/>
      <c r="EJ38" s="288"/>
      <c r="EK38" s="288"/>
      <c r="EL38" s="288"/>
      <c r="EM38" s="288"/>
      <c r="EN38" s="288"/>
      <c r="EO38" s="288"/>
      <c r="EP38" s="288"/>
      <c r="EQ38" s="288"/>
      <c r="ER38" s="288"/>
      <c r="ES38" s="288"/>
      <c r="ET38" s="288"/>
      <c r="EU38" s="288"/>
      <c r="EV38" s="288"/>
      <c r="EW38" s="288"/>
      <c r="EX38" s="288"/>
      <c r="EY38" s="288"/>
      <c r="EZ38" s="288"/>
      <c r="FA38" s="288"/>
      <c r="FB38" s="288"/>
      <c r="FC38" s="288"/>
      <c r="FD38" s="288"/>
      <c r="FE38" s="288"/>
      <c r="FF38" s="288"/>
      <c r="FG38" s="288"/>
      <c r="FH38" s="288"/>
      <c r="FI38" s="288"/>
      <c r="FJ38" s="288"/>
      <c r="FK38" s="288"/>
      <c r="FL38" s="288"/>
      <c r="FM38" s="288"/>
      <c r="FN38" s="288"/>
      <c r="FO38" s="288"/>
      <c r="FP38" s="288"/>
      <c r="FQ38" s="288"/>
      <c r="FR38" s="288"/>
      <c r="FS38" s="288"/>
      <c r="FT38" s="288"/>
      <c r="FU38" s="288"/>
      <c r="FV38" s="288"/>
      <c r="FW38" s="288"/>
      <c r="FX38" s="288"/>
      <c r="FY38" s="288"/>
      <c r="FZ38" s="288"/>
      <c r="GA38" s="288"/>
      <c r="GB38" s="288"/>
      <c r="GC38" s="288"/>
      <c r="GD38" s="288"/>
      <c r="GE38" s="288"/>
      <c r="GF38" s="288"/>
      <c r="GG38" s="288"/>
      <c r="GH38" s="288"/>
      <c r="GI38" s="288"/>
      <c r="GJ38" s="288"/>
      <c r="GK38" s="288"/>
      <c r="GL38" s="288"/>
      <c r="GM38" s="288"/>
      <c r="GN38" s="288"/>
      <c r="GO38" s="288"/>
      <c r="GP38" s="288"/>
      <c r="GQ38" s="288"/>
      <c r="GR38" s="288"/>
      <c r="GS38" s="288"/>
      <c r="GT38" s="288"/>
      <c r="GU38" s="288"/>
      <c r="GV38" s="288"/>
      <c r="GW38" s="288"/>
      <c r="GX38" s="288"/>
      <c r="GY38" s="288"/>
      <c r="GZ38" s="288"/>
      <c r="HA38" s="288"/>
      <c r="HB38" s="288"/>
      <c r="HC38" s="288"/>
      <c r="HD38" s="288"/>
      <c r="HE38" s="288"/>
      <c r="HF38" s="288"/>
      <c r="HG38" s="288"/>
      <c r="HH38" s="288"/>
      <c r="HI38" s="288"/>
      <c r="HJ38" s="288"/>
      <c r="HK38" s="288"/>
      <c r="HL38" s="288"/>
      <c r="HM38" s="288"/>
      <c r="HN38" s="288"/>
      <c r="HO38" s="288"/>
      <c r="HP38" s="288"/>
      <c r="HQ38" s="288"/>
      <c r="HR38" s="288"/>
      <c r="HS38" s="288"/>
      <c r="HT38" s="288"/>
      <c r="HU38" s="288"/>
      <c r="HV38" s="288"/>
      <c r="HW38" s="288"/>
      <c r="HX38" s="288"/>
      <c r="HY38" s="288"/>
      <c r="HZ38" s="288"/>
      <c r="IA38" s="288"/>
      <c r="IB38" s="288"/>
    </row>
    <row r="39" spans="1:236" s="333" customFormat="1" ht="19.5" customHeight="1">
      <c r="A39" s="288"/>
      <c r="B39" s="44" t="s">
        <v>457</v>
      </c>
      <c r="C39" s="39">
        <v>490.62</v>
      </c>
      <c r="D39" s="40">
        <v>34336</v>
      </c>
      <c r="E39" s="40">
        <f>F39+G39</f>
        <v>103867</v>
      </c>
      <c r="F39" s="40">
        <v>51070</v>
      </c>
      <c r="G39" s="252">
        <v>52797</v>
      </c>
      <c r="H39" s="41">
        <f>E39/$E$5%</f>
        <v>150.57334628375932</v>
      </c>
      <c r="I39" s="42">
        <f>D39/C39</f>
        <v>69.98491704374057</v>
      </c>
      <c r="J39" s="434">
        <f>E39/C39</f>
        <v>211.70559699971466</v>
      </c>
      <c r="K39" s="40">
        <f>E39-E38</f>
        <v>-281</v>
      </c>
      <c r="L39" s="43">
        <f>K39/E38*100</f>
        <v>-0.2698083496562584</v>
      </c>
      <c r="M39" s="43">
        <f>E39/D39</f>
        <v>3.0250174743709226</v>
      </c>
      <c r="N39" s="41">
        <f>F39/G39*100</f>
        <v>96.72898081330379</v>
      </c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8"/>
      <c r="DB39" s="288"/>
      <c r="DC39" s="288"/>
      <c r="DD39" s="288"/>
      <c r="DE39" s="288"/>
      <c r="DF39" s="288"/>
      <c r="DG39" s="288"/>
      <c r="DH39" s="288"/>
      <c r="DI39" s="288"/>
      <c r="DJ39" s="288"/>
      <c r="DK39" s="288"/>
      <c r="DL39" s="288"/>
      <c r="DM39" s="288"/>
      <c r="DN39" s="288"/>
      <c r="DO39" s="288"/>
      <c r="DP39" s="288"/>
      <c r="DQ39" s="288"/>
      <c r="DR39" s="288"/>
      <c r="DS39" s="288"/>
      <c r="DT39" s="288"/>
      <c r="DU39" s="288"/>
      <c r="DV39" s="288"/>
      <c r="DW39" s="288"/>
      <c r="DX39" s="288"/>
      <c r="DY39" s="288"/>
      <c r="DZ39" s="288"/>
      <c r="EA39" s="288"/>
      <c r="EB39" s="288"/>
      <c r="EC39" s="288"/>
      <c r="ED39" s="288"/>
      <c r="EE39" s="288"/>
      <c r="EF39" s="288"/>
      <c r="EG39" s="288"/>
      <c r="EH39" s="288"/>
      <c r="EI39" s="288"/>
      <c r="EJ39" s="288"/>
      <c r="EK39" s="288"/>
      <c r="EL39" s="288"/>
      <c r="EM39" s="288"/>
      <c r="EN39" s="288"/>
      <c r="EO39" s="288"/>
      <c r="EP39" s="288"/>
      <c r="EQ39" s="288"/>
      <c r="ER39" s="288"/>
      <c r="ES39" s="288"/>
      <c r="ET39" s="288"/>
      <c r="EU39" s="288"/>
      <c r="EV39" s="288"/>
      <c r="EW39" s="288"/>
      <c r="EX39" s="288"/>
      <c r="EY39" s="288"/>
      <c r="EZ39" s="288"/>
      <c r="FA39" s="288"/>
      <c r="FB39" s="288"/>
      <c r="FC39" s="288"/>
      <c r="FD39" s="288"/>
      <c r="FE39" s="288"/>
      <c r="FF39" s="288"/>
      <c r="FG39" s="288"/>
      <c r="FH39" s="288"/>
      <c r="FI39" s="288"/>
      <c r="FJ39" s="288"/>
      <c r="FK39" s="288"/>
      <c r="FL39" s="288"/>
      <c r="FM39" s="288"/>
      <c r="FN39" s="288"/>
      <c r="FO39" s="288"/>
      <c r="FP39" s="288"/>
      <c r="FQ39" s="288"/>
      <c r="FR39" s="288"/>
      <c r="FS39" s="288"/>
      <c r="FT39" s="288"/>
      <c r="FU39" s="288"/>
      <c r="FV39" s="288"/>
      <c r="FW39" s="288"/>
      <c r="FX39" s="288"/>
      <c r="FY39" s="288"/>
      <c r="FZ39" s="288"/>
      <c r="GA39" s="288"/>
      <c r="GB39" s="288"/>
      <c r="GC39" s="288"/>
      <c r="GD39" s="288"/>
      <c r="GE39" s="288"/>
      <c r="GF39" s="288"/>
      <c r="GG39" s="288"/>
      <c r="GH39" s="288"/>
      <c r="GI39" s="288"/>
      <c r="GJ39" s="288"/>
      <c r="GK39" s="288"/>
      <c r="GL39" s="288"/>
      <c r="GM39" s="288"/>
      <c r="GN39" s="288"/>
      <c r="GO39" s="288"/>
      <c r="GP39" s="288"/>
      <c r="GQ39" s="288"/>
      <c r="GR39" s="288"/>
      <c r="GS39" s="288"/>
      <c r="GT39" s="288"/>
      <c r="GU39" s="288"/>
      <c r="GV39" s="288"/>
      <c r="GW39" s="288"/>
      <c r="GX39" s="288"/>
      <c r="GY39" s="288"/>
      <c r="GZ39" s="288"/>
      <c r="HA39" s="288"/>
      <c r="HB39" s="288"/>
      <c r="HC39" s="288"/>
      <c r="HD39" s="288"/>
      <c r="HE39" s="288"/>
      <c r="HF39" s="288"/>
      <c r="HG39" s="288"/>
      <c r="HH39" s="288"/>
      <c r="HI39" s="288"/>
      <c r="HJ39" s="288"/>
      <c r="HK39" s="288"/>
      <c r="HL39" s="288"/>
      <c r="HM39" s="288"/>
      <c r="HN39" s="288"/>
      <c r="HO39" s="288"/>
      <c r="HP39" s="288"/>
      <c r="HQ39" s="288"/>
      <c r="HR39" s="288"/>
      <c r="HS39" s="288"/>
      <c r="HT39" s="288"/>
      <c r="HU39" s="288"/>
      <c r="HV39" s="288"/>
      <c r="HW39" s="288"/>
      <c r="HX39" s="288"/>
      <c r="HY39" s="288"/>
      <c r="HZ39" s="288"/>
      <c r="IA39" s="288"/>
      <c r="IB39" s="288"/>
    </row>
    <row r="40" spans="1:236" s="333" customFormat="1" ht="19.5" customHeight="1">
      <c r="A40" s="37"/>
      <c r="B40" s="44" t="s">
        <v>605</v>
      </c>
      <c r="C40" s="39">
        <v>490.62</v>
      </c>
      <c r="D40" s="40">
        <v>34767</v>
      </c>
      <c r="E40" s="40">
        <f>F40+G40</f>
        <v>103678</v>
      </c>
      <c r="F40" s="40">
        <v>51024</v>
      </c>
      <c r="G40" s="252">
        <v>52654</v>
      </c>
      <c r="H40" s="41">
        <f>E40/$E$5%</f>
        <v>150.29935779417522</v>
      </c>
      <c r="I40" s="42">
        <f>D40/C40</f>
        <v>70.86339733398557</v>
      </c>
      <c r="J40" s="434">
        <f>E40/C40</f>
        <v>211.32037014389957</v>
      </c>
      <c r="K40" s="40">
        <f>E40-E38</f>
        <v>-470</v>
      </c>
      <c r="L40" s="43">
        <f>K40/E38*100</f>
        <v>-0.45128086953182006</v>
      </c>
      <c r="M40" s="43">
        <f>E40/D40</f>
        <v>2.9820807087180374</v>
      </c>
      <c r="N40" s="41">
        <f>F40/G40*100</f>
        <v>96.90431876020816</v>
      </c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/>
      <c r="CY40" s="288"/>
      <c r="CZ40" s="288"/>
      <c r="DA40" s="288"/>
      <c r="DB40" s="288"/>
      <c r="DC40" s="288"/>
      <c r="DD40" s="288"/>
      <c r="DE40" s="288"/>
      <c r="DF40" s="288"/>
      <c r="DG40" s="288"/>
      <c r="DH40" s="288"/>
      <c r="DI40" s="288"/>
      <c r="DJ40" s="288"/>
      <c r="DK40" s="288"/>
      <c r="DL40" s="288"/>
      <c r="DM40" s="288"/>
      <c r="DN40" s="288"/>
      <c r="DO40" s="288"/>
      <c r="DP40" s="288"/>
      <c r="DQ40" s="288"/>
      <c r="DR40" s="288"/>
      <c r="DS40" s="288"/>
      <c r="DT40" s="288"/>
      <c r="DU40" s="288"/>
      <c r="DV40" s="288"/>
      <c r="DW40" s="288"/>
      <c r="DX40" s="288"/>
      <c r="DY40" s="288"/>
      <c r="DZ40" s="288"/>
      <c r="EA40" s="288"/>
      <c r="EB40" s="288"/>
      <c r="EC40" s="288"/>
      <c r="ED40" s="288"/>
      <c r="EE40" s="288"/>
      <c r="EF40" s="288"/>
      <c r="EG40" s="288"/>
      <c r="EH40" s="288"/>
      <c r="EI40" s="288"/>
      <c r="EJ40" s="288"/>
      <c r="EK40" s="288"/>
      <c r="EL40" s="288"/>
      <c r="EM40" s="288"/>
      <c r="EN40" s="288"/>
      <c r="EO40" s="288"/>
      <c r="EP40" s="288"/>
      <c r="EQ40" s="288"/>
      <c r="ER40" s="288"/>
      <c r="ES40" s="288"/>
      <c r="ET40" s="288"/>
      <c r="EU40" s="288"/>
      <c r="EV40" s="288"/>
      <c r="EW40" s="288"/>
      <c r="EX40" s="288"/>
      <c r="EY40" s="288"/>
      <c r="EZ40" s="288"/>
      <c r="FA40" s="288"/>
      <c r="FB40" s="288"/>
      <c r="FC40" s="288"/>
      <c r="FD40" s="288"/>
      <c r="FE40" s="288"/>
      <c r="FF40" s="288"/>
      <c r="FG40" s="288"/>
      <c r="FH40" s="288"/>
      <c r="FI40" s="288"/>
      <c r="FJ40" s="288"/>
      <c r="FK40" s="288"/>
      <c r="FL40" s="288"/>
      <c r="FM40" s="288"/>
      <c r="FN40" s="288"/>
      <c r="FO40" s="288"/>
      <c r="FP40" s="288"/>
      <c r="FQ40" s="288"/>
      <c r="FR40" s="288"/>
      <c r="FS40" s="288"/>
      <c r="FT40" s="288"/>
      <c r="FU40" s="288"/>
      <c r="FV40" s="288"/>
      <c r="FW40" s="288"/>
      <c r="FX40" s="288"/>
      <c r="FY40" s="288"/>
      <c r="FZ40" s="288"/>
      <c r="GA40" s="288"/>
      <c r="GB40" s="288"/>
      <c r="GC40" s="288"/>
      <c r="GD40" s="288"/>
      <c r="GE40" s="288"/>
      <c r="GF40" s="288"/>
      <c r="GG40" s="288"/>
      <c r="GH40" s="288"/>
      <c r="GI40" s="288"/>
      <c r="GJ40" s="288"/>
      <c r="GK40" s="288"/>
      <c r="GL40" s="288"/>
      <c r="GM40" s="288"/>
      <c r="GN40" s="288"/>
      <c r="GO40" s="288"/>
      <c r="GP40" s="288"/>
      <c r="GQ40" s="288"/>
      <c r="GR40" s="288"/>
      <c r="GS40" s="288"/>
      <c r="GT40" s="288"/>
      <c r="GU40" s="288"/>
      <c r="GV40" s="288"/>
      <c r="GW40" s="288"/>
      <c r="GX40" s="288"/>
      <c r="GY40" s="288"/>
      <c r="GZ40" s="288"/>
      <c r="HA40" s="288"/>
      <c r="HB40" s="288"/>
      <c r="HC40" s="288"/>
      <c r="HD40" s="288"/>
      <c r="HE40" s="288"/>
      <c r="HF40" s="288"/>
      <c r="HG40" s="288"/>
      <c r="HH40" s="288"/>
      <c r="HI40" s="288"/>
      <c r="HJ40" s="288"/>
      <c r="HK40" s="288"/>
      <c r="HL40" s="288"/>
      <c r="HM40" s="288"/>
      <c r="HN40" s="288"/>
      <c r="HO40" s="288"/>
      <c r="HP40" s="288"/>
      <c r="HQ40" s="288"/>
      <c r="HR40" s="288"/>
      <c r="HS40" s="288"/>
      <c r="HT40" s="288"/>
      <c r="HU40" s="288"/>
      <c r="HV40" s="288"/>
      <c r="HW40" s="288"/>
      <c r="HX40" s="288"/>
      <c r="HY40" s="288"/>
      <c r="HZ40" s="288"/>
      <c r="IA40" s="288"/>
      <c r="IB40" s="288"/>
    </row>
    <row r="41" spans="1:236" s="138" customFormat="1" ht="19.5" customHeight="1">
      <c r="A41" s="462"/>
      <c r="B41" s="463" t="s">
        <v>616</v>
      </c>
      <c r="C41" s="464">
        <v>490.62</v>
      </c>
      <c r="D41" s="465">
        <v>35018</v>
      </c>
      <c r="E41" s="465">
        <f>F41+G41</f>
        <v>103278</v>
      </c>
      <c r="F41" s="465">
        <v>50803</v>
      </c>
      <c r="G41" s="466">
        <v>52475</v>
      </c>
      <c r="H41" s="467">
        <f t="shared" si="3"/>
        <v>149.71948797494963</v>
      </c>
      <c r="I41" s="468">
        <f>D41/C41</f>
        <v>71.37499490440666</v>
      </c>
      <c r="J41" s="469">
        <f t="shared" si="7"/>
        <v>210.50507521095756</v>
      </c>
      <c r="K41" s="465">
        <f>E41-E39</f>
        <v>-589</v>
      </c>
      <c r="L41" s="470">
        <f>K41/E39*100</f>
        <v>-0.5670713508621602</v>
      </c>
      <c r="M41" s="470">
        <f t="shared" si="1"/>
        <v>2.949283225769604</v>
      </c>
      <c r="N41" s="467">
        <f t="shared" si="2"/>
        <v>96.81372081943783</v>
      </c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</row>
    <row r="42" spans="1:213" s="29" customFormat="1" ht="12">
      <c r="A42" s="29" t="s">
        <v>480</v>
      </c>
      <c r="J42" s="433"/>
      <c r="M42" s="253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</row>
    <row r="43" spans="10:79" s="29" customFormat="1" ht="11.25">
      <c r="J43" s="433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</row>
  </sheetData>
  <mergeCells count="17">
    <mergeCell ref="I3:I4"/>
    <mergeCell ref="J3:J4"/>
    <mergeCell ref="A1:H1"/>
    <mergeCell ref="A3:B4"/>
    <mergeCell ref="H3:H4"/>
    <mergeCell ref="A2:B2"/>
    <mergeCell ref="C3:C4"/>
    <mergeCell ref="D3:D4"/>
    <mergeCell ref="E3:G3"/>
    <mergeCell ref="U9:V9"/>
    <mergeCell ref="U17:V17"/>
    <mergeCell ref="U16:V16"/>
    <mergeCell ref="U13:V13"/>
    <mergeCell ref="K3:K4"/>
    <mergeCell ref="L3:L4"/>
    <mergeCell ref="M3:M4"/>
    <mergeCell ref="N3:N4"/>
  </mergeCells>
  <printOptions/>
  <pageMargins left="0.7874015748031497" right="0.7874015748031497" top="0.6692913385826772" bottom="0.3937007874015748" header="0.2362204724409449" footer="0.1968503937007874"/>
  <pageSetup horizontalDpi="600" verticalDpi="600" orientation="portrait" pageOrder="overThenDown" paperSize="9" r:id="rId1"/>
  <colBreaks count="1" manualBreakCount="1">
    <brk id="53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9"/>
  <sheetViews>
    <sheetView workbookViewId="0" topLeftCell="A3">
      <selection activeCell="A3" sqref="A3"/>
    </sheetView>
  </sheetViews>
  <sheetFormatPr defaultColWidth="9.00390625" defaultRowHeight="13.5"/>
  <cols>
    <col min="1" max="1" width="12.50390625" style="17" customWidth="1"/>
    <col min="2" max="2" width="9.125" style="261" customWidth="1"/>
    <col min="3" max="4" width="7.625" style="17" customWidth="1"/>
    <col min="5" max="5" width="9.125" style="17" customWidth="1"/>
    <col min="6" max="7" width="7.625" style="525" customWidth="1"/>
    <col min="8" max="8" width="9.125" style="17" customWidth="1"/>
    <col min="9" max="9" width="7.625" style="17" customWidth="1"/>
    <col min="10" max="10" width="9.125" style="525" customWidth="1"/>
    <col min="11" max="11" width="10.50390625" style="17" customWidth="1"/>
    <col min="12" max="12" width="9.125" style="525" customWidth="1"/>
    <col min="13" max="13" width="6.625" style="525" customWidth="1"/>
    <col min="14" max="14" width="13.125" style="17" customWidth="1"/>
    <col min="15" max="15" width="11.625" style="18" customWidth="1"/>
    <col min="16" max="16" width="12.875" style="17" customWidth="1"/>
    <col min="17" max="17" width="11.625" style="17" customWidth="1"/>
    <col min="18" max="18" width="12.875" style="525" customWidth="1"/>
    <col min="19" max="19" width="11.625" style="525" customWidth="1"/>
    <col min="20" max="21" width="11.625" style="17" customWidth="1"/>
    <col min="22" max="22" width="11.625" style="540" customWidth="1"/>
    <col min="23" max="23" width="11.625" style="17" customWidth="1"/>
    <col min="24" max="24" width="14.625" style="267" customWidth="1"/>
    <col min="25" max="26" width="7.75390625" style="17" customWidth="1"/>
    <col min="27" max="27" width="8.25390625" style="17" customWidth="1"/>
    <col min="28" max="16384" width="9.00390625" style="17" customWidth="1"/>
  </cols>
  <sheetData>
    <row r="1" spans="1:24" s="5" customFormat="1" ht="21" customHeight="1">
      <c r="A1" s="746" t="s">
        <v>540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R1" s="136"/>
      <c r="S1" s="136"/>
      <c r="V1" s="250"/>
      <c r="X1" s="262"/>
    </row>
    <row r="2" spans="1:24" s="5" customFormat="1" ht="11.25" customHeight="1">
      <c r="A2" s="250"/>
      <c r="B2" s="25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O2" s="6"/>
      <c r="R2" s="136"/>
      <c r="S2" s="136"/>
      <c r="V2" s="250"/>
      <c r="X2" s="262"/>
    </row>
    <row r="3" spans="1:24" s="7" customFormat="1" ht="18" customHeight="1">
      <c r="A3" s="7" t="s">
        <v>272</v>
      </c>
      <c r="B3" s="257"/>
      <c r="F3" s="520"/>
      <c r="G3" s="520"/>
      <c r="J3" s="520"/>
      <c r="L3" s="520"/>
      <c r="M3" s="520"/>
      <c r="O3" s="8"/>
      <c r="R3" s="520"/>
      <c r="S3" s="747" t="s">
        <v>273</v>
      </c>
      <c r="T3" s="747"/>
      <c r="U3" s="747"/>
      <c r="V3" s="747"/>
      <c r="W3" s="334"/>
      <c r="X3" s="263"/>
    </row>
    <row r="4" spans="1:24" s="12" customFormat="1" ht="17.25" customHeight="1">
      <c r="A4" s="744" t="s">
        <v>0</v>
      </c>
      <c r="B4" s="742" t="s">
        <v>451</v>
      </c>
      <c r="C4" s="742"/>
      <c r="D4" s="742"/>
      <c r="E4" s="742" t="s">
        <v>452</v>
      </c>
      <c r="F4" s="742"/>
      <c r="G4" s="742"/>
      <c r="H4" s="743" t="s">
        <v>281</v>
      </c>
      <c r="I4" s="743"/>
      <c r="J4" s="743"/>
      <c r="K4" s="743"/>
      <c r="L4" s="743"/>
      <c r="M4" s="743"/>
      <c r="N4" s="749" t="s">
        <v>284</v>
      </c>
      <c r="O4" s="750"/>
      <c r="P4" s="750"/>
      <c r="Q4" s="750"/>
      <c r="R4" s="750"/>
      <c r="S4" s="750"/>
      <c r="T4" s="742" t="s">
        <v>1</v>
      </c>
      <c r="U4" s="742" t="s">
        <v>2</v>
      </c>
      <c r="V4" s="748" t="s">
        <v>3</v>
      </c>
      <c r="W4" s="335"/>
      <c r="X4" s="264"/>
    </row>
    <row r="5" spans="1:24" s="12" customFormat="1" ht="17.25" customHeight="1">
      <c r="A5" s="744"/>
      <c r="B5" s="742"/>
      <c r="C5" s="742"/>
      <c r="D5" s="742"/>
      <c r="E5" s="742"/>
      <c r="F5" s="742"/>
      <c r="G5" s="742"/>
      <c r="H5" s="742" t="s">
        <v>454</v>
      </c>
      <c r="I5" s="742"/>
      <c r="J5" s="742" t="s">
        <v>280</v>
      </c>
      <c r="K5" s="742"/>
      <c r="L5" s="744" t="s">
        <v>4</v>
      </c>
      <c r="M5" s="745"/>
      <c r="N5" s="749" t="s">
        <v>282</v>
      </c>
      <c r="O5" s="750"/>
      <c r="P5" s="742" t="s">
        <v>283</v>
      </c>
      <c r="Q5" s="742"/>
      <c r="R5" s="742" t="s">
        <v>4</v>
      </c>
      <c r="S5" s="742"/>
      <c r="T5" s="742"/>
      <c r="U5" s="742"/>
      <c r="V5" s="748"/>
      <c r="W5" s="335"/>
      <c r="X5" s="264"/>
    </row>
    <row r="6" spans="1:27" s="12" customFormat="1" ht="17.25" customHeight="1">
      <c r="A6" s="744"/>
      <c r="B6" s="10" t="s">
        <v>5</v>
      </c>
      <c r="C6" s="10" t="s">
        <v>6</v>
      </c>
      <c r="D6" s="10" t="s">
        <v>7</v>
      </c>
      <c r="E6" s="10" t="s">
        <v>5</v>
      </c>
      <c r="F6" s="521" t="s">
        <v>6</v>
      </c>
      <c r="G6" s="521" t="s">
        <v>7</v>
      </c>
      <c r="H6" s="10" t="s">
        <v>5</v>
      </c>
      <c r="I6" s="10" t="s">
        <v>8</v>
      </c>
      <c r="J6" s="10" t="s">
        <v>5</v>
      </c>
      <c r="K6" s="10" t="s">
        <v>8</v>
      </c>
      <c r="L6" s="528" t="s">
        <v>5</v>
      </c>
      <c r="M6" s="531" t="s">
        <v>8</v>
      </c>
      <c r="N6" s="9" t="s">
        <v>5</v>
      </c>
      <c r="O6" s="11" t="s">
        <v>8</v>
      </c>
      <c r="P6" s="10" t="s">
        <v>5</v>
      </c>
      <c r="Q6" s="10" t="s">
        <v>8</v>
      </c>
      <c r="R6" s="521" t="s">
        <v>5</v>
      </c>
      <c r="S6" s="521" t="s">
        <v>8</v>
      </c>
      <c r="T6" s="742"/>
      <c r="U6" s="742"/>
      <c r="V6" s="748"/>
      <c r="W6" s="335"/>
      <c r="X6" s="264"/>
      <c r="Y6" s="12" t="s">
        <v>435</v>
      </c>
      <c r="Z6" s="12" t="s">
        <v>323</v>
      </c>
      <c r="AA6" s="12" t="s">
        <v>322</v>
      </c>
    </row>
    <row r="7" spans="1:27" s="12" customFormat="1" ht="27" customHeight="1" hidden="1">
      <c r="A7" s="542" t="s">
        <v>716</v>
      </c>
      <c r="B7" s="258">
        <v>32740</v>
      </c>
      <c r="C7" s="543">
        <v>353</v>
      </c>
      <c r="D7" s="544">
        <v>1.196813019155789</v>
      </c>
      <c r="E7" s="545">
        <v>104776</v>
      </c>
      <c r="F7" s="546">
        <v>-5</v>
      </c>
      <c r="G7" s="547">
        <v>-0.005303126723516185</v>
      </c>
      <c r="H7" s="543">
        <v>952</v>
      </c>
      <c r="I7" s="548">
        <f>H7/AA7*1000</f>
        <v>9.088652549978042</v>
      </c>
      <c r="J7" s="254">
        <v>880</v>
      </c>
      <c r="K7" s="548">
        <f>J7/AA7*1000</f>
        <v>8.401275466366258</v>
      </c>
      <c r="L7" s="549">
        <f>H7-J7</f>
        <v>72</v>
      </c>
      <c r="M7" s="550">
        <f>L7/AA7*1000</f>
        <v>0.6873770836117847</v>
      </c>
      <c r="N7" s="551">
        <v>2823</v>
      </c>
      <c r="O7" s="548">
        <f>N7/E7*1000</f>
        <v>26.943193097655953</v>
      </c>
      <c r="P7" s="552">
        <v>3003</v>
      </c>
      <c r="Q7" s="548">
        <f>P7/E7*1000</f>
        <v>28.66114377338322</v>
      </c>
      <c r="R7" s="546">
        <f>N7-P7</f>
        <v>-180</v>
      </c>
      <c r="S7" s="553">
        <f>R7/E7*1000</f>
        <v>-1.7179506757272658</v>
      </c>
      <c r="T7" s="543">
        <v>569</v>
      </c>
      <c r="U7" s="554">
        <v>200</v>
      </c>
      <c r="V7" s="555">
        <v>32</v>
      </c>
      <c r="W7" s="335"/>
      <c r="X7" s="265" t="s">
        <v>455</v>
      </c>
      <c r="Y7" s="268">
        <v>94227</v>
      </c>
      <c r="Z7" s="268">
        <v>10519</v>
      </c>
      <c r="AA7" s="268">
        <f>Y7+Z7</f>
        <v>104746</v>
      </c>
    </row>
    <row r="8" spans="1:27" s="12" customFormat="1" ht="18.75" customHeight="1">
      <c r="A8" s="129" t="s">
        <v>662</v>
      </c>
      <c r="B8" s="258">
        <v>33277</v>
      </c>
      <c r="C8" s="21">
        <v>291</v>
      </c>
      <c r="D8" s="131">
        <v>0.88</v>
      </c>
      <c r="E8" s="156">
        <v>104230</v>
      </c>
      <c r="F8" s="522" t="s">
        <v>663</v>
      </c>
      <c r="G8" s="526" t="s">
        <v>664</v>
      </c>
      <c r="H8" s="130">
        <v>934</v>
      </c>
      <c r="I8" s="132">
        <v>9</v>
      </c>
      <c r="J8" s="254">
        <v>903</v>
      </c>
      <c r="K8" s="132">
        <v>8.7</v>
      </c>
      <c r="L8" s="529">
        <v>31</v>
      </c>
      <c r="M8" s="532">
        <v>0.3</v>
      </c>
      <c r="N8" s="135">
        <v>2774</v>
      </c>
      <c r="O8" s="132">
        <v>26.6</v>
      </c>
      <c r="P8" s="20">
        <v>2955</v>
      </c>
      <c r="Q8" s="132">
        <v>28.4</v>
      </c>
      <c r="R8" s="529" t="s">
        <v>665</v>
      </c>
      <c r="S8" s="536" t="s">
        <v>666</v>
      </c>
      <c r="T8" s="130">
        <v>540</v>
      </c>
      <c r="U8" s="133">
        <v>275</v>
      </c>
      <c r="V8" s="538">
        <v>24</v>
      </c>
      <c r="W8" s="335"/>
      <c r="X8" s="265" t="s">
        <v>667</v>
      </c>
      <c r="Y8" s="268">
        <v>93901</v>
      </c>
      <c r="Z8" s="268">
        <v>10345</v>
      </c>
      <c r="AA8" s="268">
        <v>104246</v>
      </c>
    </row>
    <row r="9" spans="1:27" s="12" customFormat="1" ht="18.75" customHeight="1">
      <c r="A9" s="129">
        <v>16</v>
      </c>
      <c r="B9" s="258">
        <v>33734</v>
      </c>
      <c r="C9" s="21">
        <v>457</v>
      </c>
      <c r="D9" s="131">
        <v>1.37</v>
      </c>
      <c r="E9" s="156">
        <v>104054</v>
      </c>
      <c r="F9" s="522" t="s">
        <v>668</v>
      </c>
      <c r="G9" s="526" t="s">
        <v>669</v>
      </c>
      <c r="H9" s="130">
        <v>855</v>
      </c>
      <c r="I9" s="132">
        <v>8.2</v>
      </c>
      <c r="J9" s="254">
        <v>892</v>
      </c>
      <c r="K9" s="132">
        <v>8.6</v>
      </c>
      <c r="L9" s="529" t="s">
        <v>670</v>
      </c>
      <c r="M9" s="532" t="s">
        <v>671</v>
      </c>
      <c r="N9" s="135">
        <v>2838</v>
      </c>
      <c r="O9" s="132">
        <v>27.3</v>
      </c>
      <c r="P9" s="20">
        <v>3014</v>
      </c>
      <c r="Q9" s="132">
        <v>29</v>
      </c>
      <c r="R9" s="529" t="s">
        <v>668</v>
      </c>
      <c r="S9" s="536" t="s">
        <v>672</v>
      </c>
      <c r="T9" s="130">
        <v>565</v>
      </c>
      <c r="U9" s="133">
        <v>222</v>
      </c>
      <c r="V9" s="538">
        <v>27</v>
      </c>
      <c r="W9" s="335"/>
      <c r="X9" s="265" t="s">
        <v>673</v>
      </c>
      <c r="Y9" s="268">
        <v>93842</v>
      </c>
      <c r="Z9" s="268">
        <v>10236</v>
      </c>
      <c r="AA9" s="268">
        <v>104078</v>
      </c>
    </row>
    <row r="10" spans="1:27" s="13" customFormat="1" ht="18.75" customHeight="1">
      <c r="A10" s="139">
        <v>17</v>
      </c>
      <c r="B10" s="259">
        <v>33948</v>
      </c>
      <c r="C10" s="21">
        <v>214</v>
      </c>
      <c r="D10" s="131">
        <v>0.63</v>
      </c>
      <c r="E10" s="156">
        <v>104115</v>
      </c>
      <c r="F10" s="522">
        <v>61</v>
      </c>
      <c r="G10" s="526">
        <v>0.06</v>
      </c>
      <c r="H10" s="21">
        <v>856</v>
      </c>
      <c r="I10" s="132">
        <v>8.2</v>
      </c>
      <c r="J10" s="255">
        <v>999</v>
      </c>
      <c r="K10" s="132">
        <v>9.6</v>
      </c>
      <c r="L10" s="529" t="s">
        <v>674</v>
      </c>
      <c r="M10" s="532" t="s">
        <v>675</v>
      </c>
      <c r="N10" s="22">
        <v>2686</v>
      </c>
      <c r="O10" s="132">
        <v>25.8</v>
      </c>
      <c r="P10" s="21">
        <v>2814</v>
      </c>
      <c r="Q10" s="132">
        <v>27</v>
      </c>
      <c r="R10" s="529" t="s">
        <v>676</v>
      </c>
      <c r="S10" s="536" t="s">
        <v>677</v>
      </c>
      <c r="T10" s="130">
        <v>520</v>
      </c>
      <c r="U10" s="134">
        <v>186</v>
      </c>
      <c r="V10" s="538">
        <v>26</v>
      </c>
      <c r="W10" s="335"/>
      <c r="X10" s="265" t="s">
        <v>678</v>
      </c>
      <c r="Y10" s="261">
        <v>94009</v>
      </c>
      <c r="Z10" s="261">
        <v>10139</v>
      </c>
      <c r="AA10" s="268">
        <v>104148</v>
      </c>
    </row>
    <row r="11" spans="1:27" s="14" customFormat="1" ht="18.75" customHeight="1">
      <c r="A11" s="129">
        <v>18</v>
      </c>
      <c r="B11" s="259">
        <v>34405</v>
      </c>
      <c r="C11" s="21">
        <v>457</v>
      </c>
      <c r="D11" s="131">
        <v>1.35</v>
      </c>
      <c r="E11" s="329">
        <v>103799</v>
      </c>
      <c r="F11" s="522" t="s">
        <v>679</v>
      </c>
      <c r="G11" s="526" t="s">
        <v>680</v>
      </c>
      <c r="H11" s="130">
        <v>865</v>
      </c>
      <c r="I11" s="132">
        <v>8.3</v>
      </c>
      <c r="J11" s="330">
        <v>1043</v>
      </c>
      <c r="K11" s="132">
        <v>10</v>
      </c>
      <c r="L11" s="529" t="s">
        <v>681</v>
      </c>
      <c r="M11" s="532" t="s">
        <v>672</v>
      </c>
      <c r="N11" s="135">
        <v>2606</v>
      </c>
      <c r="O11" s="132">
        <v>25.1</v>
      </c>
      <c r="P11" s="20">
        <v>2728</v>
      </c>
      <c r="Q11" s="132">
        <v>26.3</v>
      </c>
      <c r="R11" s="529" t="s">
        <v>682</v>
      </c>
      <c r="S11" s="536" t="s">
        <v>677</v>
      </c>
      <c r="T11" s="130">
        <v>534</v>
      </c>
      <c r="U11" s="133">
        <v>202</v>
      </c>
      <c r="V11" s="538">
        <v>28</v>
      </c>
      <c r="W11" s="335"/>
      <c r="X11" s="265" t="s">
        <v>683</v>
      </c>
      <c r="Y11" s="261">
        <v>93895</v>
      </c>
      <c r="Z11" s="261">
        <v>9972</v>
      </c>
      <c r="AA11" s="268">
        <v>103867</v>
      </c>
    </row>
    <row r="12" spans="1:27" s="556" customFormat="1" ht="18.75" customHeight="1">
      <c r="A12" s="322">
        <v>19</v>
      </c>
      <c r="B12" s="323">
        <v>34831</v>
      </c>
      <c r="C12" s="350">
        <v>883</v>
      </c>
      <c r="D12" s="351">
        <v>2.6</v>
      </c>
      <c r="E12" s="324">
        <v>103681</v>
      </c>
      <c r="F12" s="523" t="s">
        <v>684</v>
      </c>
      <c r="G12" s="527" t="s">
        <v>685</v>
      </c>
      <c r="H12" s="325">
        <v>906</v>
      </c>
      <c r="I12" s="352">
        <v>8.7</v>
      </c>
      <c r="J12" s="326">
        <v>965</v>
      </c>
      <c r="K12" s="352">
        <v>9.3</v>
      </c>
      <c r="L12" s="530" t="s">
        <v>686</v>
      </c>
      <c r="M12" s="533" t="s">
        <v>687</v>
      </c>
      <c r="N12" s="327">
        <v>2550</v>
      </c>
      <c r="O12" s="352">
        <v>24.6</v>
      </c>
      <c r="P12" s="328">
        <v>2557</v>
      </c>
      <c r="Q12" s="352">
        <v>24.7</v>
      </c>
      <c r="R12" s="534" t="s">
        <v>688</v>
      </c>
      <c r="S12" s="537" t="s">
        <v>689</v>
      </c>
      <c r="T12" s="325">
        <v>538</v>
      </c>
      <c r="U12" s="353">
        <v>184</v>
      </c>
      <c r="V12" s="354">
        <v>23</v>
      </c>
      <c r="W12" s="355"/>
      <c r="X12" s="356" t="s">
        <v>690</v>
      </c>
      <c r="Y12" s="269">
        <v>93794</v>
      </c>
      <c r="Z12" s="269">
        <v>9884</v>
      </c>
      <c r="AA12" s="269">
        <v>103678</v>
      </c>
    </row>
    <row r="13" spans="1:27" s="14" customFormat="1" ht="18.75" customHeight="1">
      <c r="A13" s="559" t="s">
        <v>748</v>
      </c>
      <c r="B13" s="259">
        <v>34418</v>
      </c>
      <c r="C13" s="21">
        <v>470</v>
      </c>
      <c r="D13" s="131"/>
      <c r="E13" s="329">
        <v>103756</v>
      </c>
      <c r="F13" s="522" t="s">
        <v>691</v>
      </c>
      <c r="G13" s="526"/>
      <c r="H13" s="130">
        <v>73</v>
      </c>
      <c r="I13" s="557"/>
      <c r="J13" s="330">
        <v>94</v>
      </c>
      <c r="K13" s="557"/>
      <c r="L13" s="558" t="s">
        <v>707</v>
      </c>
      <c r="M13" s="532"/>
      <c r="N13" s="135">
        <v>184</v>
      </c>
      <c r="O13" s="132"/>
      <c r="P13" s="20">
        <v>153</v>
      </c>
      <c r="Q13" s="132"/>
      <c r="R13" s="529">
        <v>31</v>
      </c>
      <c r="S13" s="536"/>
      <c r="T13" s="130">
        <v>44</v>
      </c>
      <c r="U13" s="133">
        <v>12</v>
      </c>
      <c r="V13" s="538">
        <v>5</v>
      </c>
      <c r="W13" s="600"/>
      <c r="X13" s="265"/>
      <c r="Y13" s="261"/>
      <c r="Z13" s="261"/>
      <c r="AA13" s="261"/>
    </row>
    <row r="14" spans="1:24" s="14" customFormat="1" ht="18.75" customHeight="1">
      <c r="A14" s="559" t="s">
        <v>692</v>
      </c>
      <c r="B14" s="259">
        <v>34411</v>
      </c>
      <c r="C14" s="522" t="s">
        <v>688</v>
      </c>
      <c r="D14" s="560"/>
      <c r="E14" s="329">
        <v>103766</v>
      </c>
      <c r="F14" s="522">
        <v>10</v>
      </c>
      <c r="G14" s="526"/>
      <c r="H14" s="130">
        <v>77</v>
      </c>
      <c r="I14" s="557"/>
      <c r="J14" s="330">
        <v>76</v>
      </c>
      <c r="K14" s="557"/>
      <c r="L14" s="558">
        <v>1</v>
      </c>
      <c r="M14" s="532"/>
      <c r="N14" s="135">
        <v>193</v>
      </c>
      <c r="O14" s="132"/>
      <c r="P14" s="20">
        <v>176</v>
      </c>
      <c r="Q14" s="132"/>
      <c r="R14" s="529">
        <v>17</v>
      </c>
      <c r="S14" s="536"/>
      <c r="T14" s="130">
        <v>39</v>
      </c>
      <c r="U14" s="133">
        <v>17</v>
      </c>
      <c r="V14" s="538">
        <v>0</v>
      </c>
      <c r="W14" s="335"/>
      <c r="X14" s="561"/>
    </row>
    <row r="15" spans="1:24" s="14" customFormat="1" ht="18.75" customHeight="1">
      <c r="A15" s="562" t="s">
        <v>693</v>
      </c>
      <c r="B15" s="259">
        <v>34454</v>
      </c>
      <c r="C15" s="21">
        <v>43</v>
      </c>
      <c r="D15" s="131"/>
      <c r="E15" s="329">
        <v>103784</v>
      </c>
      <c r="F15" s="522">
        <v>18</v>
      </c>
      <c r="G15" s="526"/>
      <c r="H15" s="130">
        <v>71</v>
      </c>
      <c r="I15" s="557"/>
      <c r="J15" s="330">
        <v>94</v>
      </c>
      <c r="K15" s="557"/>
      <c r="L15" s="558" t="s">
        <v>708</v>
      </c>
      <c r="M15" s="532"/>
      <c r="N15" s="135">
        <v>338</v>
      </c>
      <c r="O15" s="132"/>
      <c r="P15" s="20">
        <v>513</v>
      </c>
      <c r="Q15" s="132"/>
      <c r="R15" s="529" t="s">
        <v>709</v>
      </c>
      <c r="S15" s="536"/>
      <c r="T15" s="130">
        <v>49</v>
      </c>
      <c r="U15" s="133">
        <v>14</v>
      </c>
      <c r="V15" s="538">
        <v>1</v>
      </c>
      <c r="W15" s="335"/>
      <c r="X15" s="561"/>
    </row>
    <row r="16" spans="1:24" s="14" customFormat="1" ht="18.75" customHeight="1">
      <c r="A16" s="562" t="s">
        <v>694</v>
      </c>
      <c r="B16" s="259">
        <v>34472</v>
      </c>
      <c r="C16" s="21">
        <v>18</v>
      </c>
      <c r="D16" s="131"/>
      <c r="E16" s="329">
        <v>103586</v>
      </c>
      <c r="F16" s="522" t="s">
        <v>695</v>
      </c>
      <c r="G16" s="526"/>
      <c r="H16" s="130">
        <v>55</v>
      </c>
      <c r="I16" s="557"/>
      <c r="J16" s="330">
        <v>76</v>
      </c>
      <c r="K16" s="557"/>
      <c r="L16" s="558" t="s">
        <v>707</v>
      </c>
      <c r="M16" s="532"/>
      <c r="N16" s="135">
        <v>296</v>
      </c>
      <c r="O16" s="132"/>
      <c r="P16" s="20">
        <v>373</v>
      </c>
      <c r="Q16" s="132"/>
      <c r="R16" s="529" t="s">
        <v>710</v>
      </c>
      <c r="S16" s="536"/>
      <c r="T16" s="130">
        <v>42</v>
      </c>
      <c r="U16" s="133">
        <v>14</v>
      </c>
      <c r="V16" s="538">
        <v>1</v>
      </c>
      <c r="W16" s="335"/>
      <c r="X16" s="561"/>
    </row>
    <row r="17" spans="1:24" s="14" customFormat="1" ht="18.75" customHeight="1">
      <c r="A17" s="562" t="s">
        <v>696</v>
      </c>
      <c r="B17" s="259">
        <v>34566</v>
      </c>
      <c r="C17" s="21">
        <v>94</v>
      </c>
      <c r="D17" s="131"/>
      <c r="E17" s="329">
        <v>103488</v>
      </c>
      <c r="F17" s="522" t="s">
        <v>697</v>
      </c>
      <c r="G17" s="526"/>
      <c r="H17" s="130">
        <v>87</v>
      </c>
      <c r="I17" s="557"/>
      <c r="J17" s="330">
        <v>74</v>
      </c>
      <c r="K17" s="557"/>
      <c r="L17" s="558">
        <v>13</v>
      </c>
      <c r="M17" s="532"/>
      <c r="N17" s="135">
        <v>223</v>
      </c>
      <c r="O17" s="132"/>
      <c r="P17" s="20">
        <v>228</v>
      </c>
      <c r="Q17" s="132"/>
      <c r="R17" s="529" t="s">
        <v>711</v>
      </c>
      <c r="S17" s="536"/>
      <c r="T17" s="130">
        <v>59</v>
      </c>
      <c r="U17" s="133">
        <v>17</v>
      </c>
      <c r="V17" s="538">
        <v>1</v>
      </c>
      <c r="W17" s="335"/>
      <c r="X17" s="561"/>
    </row>
    <row r="18" spans="1:24" s="14" customFormat="1" ht="18.75" customHeight="1">
      <c r="A18" s="562" t="s">
        <v>698</v>
      </c>
      <c r="B18" s="259">
        <v>34588</v>
      </c>
      <c r="C18" s="21">
        <v>22</v>
      </c>
      <c r="D18" s="131"/>
      <c r="E18" s="329">
        <v>103496</v>
      </c>
      <c r="F18" s="522">
        <v>8</v>
      </c>
      <c r="G18" s="526"/>
      <c r="H18" s="130">
        <v>79</v>
      </c>
      <c r="I18" s="557"/>
      <c r="J18" s="330">
        <v>61</v>
      </c>
      <c r="K18" s="557"/>
      <c r="L18" s="558">
        <v>18</v>
      </c>
      <c r="M18" s="532"/>
      <c r="N18" s="135">
        <v>168</v>
      </c>
      <c r="O18" s="132"/>
      <c r="P18" s="20">
        <v>147</v>
      </c>
      <c r="Q18" s="132"/>
      <c r="R18" s="529">
        <v>21</v>
      </c>
      <c r="S18" s="536"/>
      <c r="T18" s="130">
        <v>44</v>
      </c>
      <c r="U18" s="133">
        <v>14</v>
      </c>
      <c r="V18" s="538">
        <v>4</v>
      </c>
      <c r="W18" s="335"/>
      <c r="X18" s="561"/>
    </row>
    <row r="19" spans="1:24" s="14" customFormat="1" ht="18.75" customHeight="1">
      <c r="A19" s="562" t="s">
        <v>699</v>
      </c>
      <c r="B19" s="259">
        <v>34629</v>
      </c>
      <c r="C19" s="21">
        <v>41</v>
      </c>
      <c r="D19" s="131"/>
      <c r="E19" s="329">
        <v>103535</v>
      </c>
      <c r="F19" s="522">
        <v>39</v>
      </c>
      <c r="G19" s="526"/>
      <c r="H19" s="130">
        <v>86</v>
      </c>
      <c r="I19" s="557"/>
      <c r="J19" s="330">
        <v>75</v>
      </c>
      <c r="K19" s="557"/>
      <c r="L19" s="558">
        <v>11</v>
      </c>
      <c r="M19" s="532"/>
      <c r="N19" s="135">
        <v>177</v>
      </c>
      <c r="O19" s="132"/>
      <c r="P19" s="20">
        <v>161</v>
      </c>
      <c r="Q19" s="132"/>
      <c r="R19" s="529">
        <v>16</v>
      </c>
      <c r="S19" s="536"/>
      <c r="T19" s="130">
        <v>53</v>
      </c>
      <c r="U19" s="133">
        <v>17</v>
      </c>
      <c r="V19" s="538">
        <v>2</v>
      </c>
      <c r="W19" s="335"/>
      <c r="X19" s="561"/>
    </row>
    <row r="20" spans="1:24" s="14" customFormat="1" ht="18.75" customHeight="1">
      <c r="A20" s="562" t="s">
        <v>700</v>
      </c>
      <c r="B20" s="259">
        <v>34678</v>
      </c>
      <c r="C20" s="21">
        <v>49</v>
      </c>
      <c r="D20" s="131"/>
      <c r="E20" s="329">
        <v>103562</v>
      </c>
      <c r="F20" s="522">
        <v>27</v>
      </c>
      <c r="G20" s="526"/>
      <c r="H20" s="130">
        <v>87</v>
      </c>
      <c r="I20" s="557"/>
      <c r="J20" s="330">
        <v>82</v>
      </c>
      <c r="K20" s="557"/>
      <c r="L20" s="558">
        <v>5</v>
      </c>
      <c r="M20" s="532"/>
      <c r="N20" s="135">
        <v>224</v>
      </c>
      <c r="O20" s="132"/>
      <c r="P20" s="20">
        <v>166</v>
      </c>
      <c r="Q20" s="132"/>
      <c r="R20" s="529">
        <v>58</v>
      </c>
      <c r="S20" s="536"/>
      <c r="T20" s="130">
        <v>33</v>
      </c>
      <c r="U20" s="133">
        <v>24</v>
      </c>
      <c r="V20" s="538">
        <v>1</v>
      </c>
      <c r="W20" s="335"/>
      <c r="X20" s="561"/>
    </row>
    <row r="21" spans="1:24" s="14" customFormat="1" ht="18.75" customHeight="1">
      <c r="A21" s="562" t="s">
        <v>701</v>
      </c>
      <c r="B21" s="259">
        <v>34733</v>
      </c>
      <c r="C21" s="21">
        <v>55</v>
      </c>
      <c r="D21" s="131"/>
      <c r="E21" s="329">
        <v>103625</v>
      </c>
      <c r="F21" s="522">
        <v>63</v>
      </c>
      <c r="G21" s="526"/>
      <c r="H21" s="130">
        <v>75</v>
      </c>
      <c r="I21" s="557"/>
      <c r="J21" s="330">
        <v>66</v>
      </c>
      <c r="K21" s="557"/>
      <c r="L21" s="558">
        <v>9</v>
      </c>
      <c r="M21" s="532"/>
      <c r="N21" s="135">
        <v>191</v>
      </c>
      <c r="O21" s="132"/>
      <c r="P21" s="20">
        <v>147</v>
      </c>
      <c r="Q21" s="132"/>
      <c r="R21" s="529">
        <v>44</v>
      </c>
      <c r="S21" s="536"/>
      <c r="T21" s="130">
        <v>31</v>
      </c>
      <c r="U21" s="133">
        <v>14</v>
      </c>
      <c r="V21" s="538">
        <v>3</v>
      </c>
      <c r="W21" s="335"/>
      <c r="X21" s="561"/>
    </row>
    <row r="22" spans="1:24" s="14" customFormat="1" ht="18.75" customHeight="1">
      <c r="A22" s="562" t="s">
        <v>702</v>
      </c>
      <c r="B22" s="259">
        <v>34767</v>
      </c>
      <c r="C22" s="21">
        <v>34</v>
      </c>
      <c r="D22" s="131"/>
      <c r="E22" s="329">
        <v>103678</v>
      </c>
      <c r="F22" s="522">
        <v>53</v>
      </c>
      <c r="G22" s="526"/>
      <c r="H22" s="130">
        <v>67</v>
      </c>
      <c r="I22" s="557"/>
      <c r="J22" s="330">
        <v>86</v>
      </c>
      <c r="K22" s="557"/>
      <c r="L22" s="558" t="s">
        <v>712</v>
      </c>
      <c r="M22" s="532"/>
      <c r="N22" s="135">
        <v>215</v>
      </c>
      <c r="O22" s="132"/>
      <c r="P22" s="20">
        <v>184</v>
      </c>
      <c r="Q22" s="132"/>
      <c r="R22" s="529">
        <v>31</v>
      </c>
      <c r="S22" s="536"/>
      <c r="T22" s="130">
        <v>48</v>
      </c>
      <c r="U22" s="133">
        <v>8</v>
      </c>
      <c r="V22" s="538">
        <v>3</v>
      </c>
      <c r="W22" s="335"/>
      <c r="X22" s="561"/>
    </row>
    <row r="23" spans="1:25" s="14" customFormat="1" ht="18.75" customHeight="1">
      <c r="A23" s="562" t="s">
        <v>703</v>
      </c>
      <c r="B23" s="259">
        <v>34833</v>
      </c>
      <c r="C23" s="21">
        <v>66</v>
      </c>
      <c r="D23" s="131"/>
      <c r="E23" s="329">
        <v>103690</v>
      </c>
      <c r="F23" s="522">
        <v>12</v>
      </c>
      <c r="G23" s="526"/>
      <c r="H23" s="130">
        <v>78</v>
      </c>
      <c r="I23" s="557"/>
      <c r="J23" s="563">
        <v>81</v>
      </c>
      <c r="K23" s="557"/>
      <c r="L23" s="558" t="s">
        <v>713</v>
      </c>
      <c r="M23" s="532"/>
      <c r="N23" s="135">
        <v>171</v>
      </c>
      <c r="O23" s="132"/>
      <c r="P23" s="20">
        <v>177</v>
      </c>
      <c r="Q23" s="132"/>
      <c r="R23" s="529" t="s">
        <v>714</v>
      </c>
      <c r="S23" s="536"/>
      <c r="T23" s="130">
        <v>52</v>
      </c>
      <c r="U23" s="133">
        <v>11</v>
      </c>
      <c r="V23" s="538">
        <v>1</v>
      </c>
      <c r="W23" s="335"/>
      <c r="X23" s="564"/>
      <c r="Y23" s="556"/>
    </row>
    <row r="24" spans="1:25" s="14" customFormat="1" ht="18.75" customHeight="1">
      <c r="A24" s="601" t="s">
        <v>704</v>
      </c>
      <c r="B24" s="565">
        <v>34831</v>
      </c>
      <c r="C24" s="566" t="s">
        <v>705</v>
      </c>
      <c r="D24" s="567"/>
      <c r="E24" s="568">
        <v>103681</v>
      </c>
      <c r="F24" s="566" t="s">
        <v>706</v>
      </c>
      <c r="G24" s="569"/>
      <c r="H24" s="570">
        <v>71</v>
      </c>
      <c r="I24" s="571"/>
      <c r="J24" s="572">
        <v>100</v>
      </c>
      <c r="K24" s="571"/>
      <c r="L24" s="573" t="s">
        <v>715</v>
      </c>
      <c r="M24" s="574"/>
      <c r="N24" s="575">
        <v>170</v>
      </c>
      <c r="O24" s="576"/>
      <c r="P24" s="519">
        <v>132</v>
      </c>
      <c r="Q24" s="576"/>
      <c r="R24" s="573">
        <v>38</v>
      </c>
      <c r="S24" s="577"/>
      <c r="T24" s="570">
        <v>44</v>
      </c>
      <c r="U24" s="578">
        <v>22</v>
      </c>
      <c r="V24" s="579">
        <v>1</v>
      </c>
      <c r="W24" s="335"/>
      <c r="X24" s="564"/>
      <c r="Y24" s="556"/>
    </row>
    <row r="25" spans="1:24" s="15" customFormat="1" ht="11.25" customHeight="1">
      <c r="A25" s="15" t="s">
        <v>265</v>
      </c>
      <c r="B25" s="260"/>
      <c r="F25" s="524"/>
      <c r="G25" s="524"/>
      <c r="J25" s="524"/>
      <c r="L25" s="524"/>
      <c r="M25" s="524"/>
      <c r="O25" s="16"/>
      <c r="R25" s="524"/>
      <c r="S25" s="524"/>
      <c r="V25" s="539"/>
      <c r="X25" s="266"/>
    </row>
    <row r="26" spans="1:24" s="15" customFormat="1" ht="11.25" customHeight="1">
      <c r="A26" s="15" t="s">
        <v>274</v>
      </c>
      <c r="B26" s="260"/>
      <c r="F26" s="524"/>
      <c r="G26" s="524"/>
      <c r="J26" s="524"/>
      <c r="L26" s="524"/>
      <c r="M26" s="524"/>
      <c r="O26" s="16"/>
      <c r="R26" s="535"/>
      <c r="S26" s="524"/>
      <c r="V26" s="539"/>
      <c r="X26" s="266"/>
    </row>
    <row r="27" spans="1:24" s="15" customFormat="1" ht="11.25" customHeight="1">
      <c r="A27" s="15" t="s">
        <v>275</v>
      </c>
      <c r="B27" s="260"/>
      <c r="F27" s="524"/>
      <c r="G27" s="524"/>
      <c r="J27" s="524"/>
      <c r="L27" s="524"/>
      <c r="M27" s="524"/>
      <c r="O27" s="16"/>
      <c r="R27" s="524"/>
      <c r="S27" s="524"/>
      <c r="V27" s="539"/>
      <c r="X27" s="266"/>
    </row>
    <row r="28" spans="1:24" s="15" customFormat="1" ht="11.25" customHeight="1">
      <c r="A28" s="15" t="s">
        <v>717</v>
      </c>
      <c r="B28" s="260"/>
      <c r="F28" s="524"/>
      <c r="G28" s="524"/>
      <c r="J28" s="524"/>
      <c r="L28" s="524"/>
      <c r="M28" s="524"/>
      <c r="O28" s="580"/>
      <c r="R28" s="524"/>
      <c r="S28" s="524"/>
      <c r="V28" s="539"/>
      <c r="X28" s="266"/>
    </row>
    <row r="29" spans="1:24" s="15" customFormat="1" ht="11.25" customHeight="1">
      <c r="A29" s="15" t="s">
        <v>270</v>
      </c>
      <c r="B29" s="260"/>
      <c r="F29" s="524"/>
      <c r="G29" s="524"/>
      <c r="J29" s="524"/>
      <c r="L29" s="524"/>
      <c r="M29" s="524"/>
      <c r="O29" s="16"/>
      <c r="R29" s="524"/>
      <c r="S29" s="524"/>
      <c r="V29" s="539"/>
      <c r="X29" s="266"/>
    </row>
  </sheetData>
  <mergeCells count="16">
    <mergeCell ref="A1:O1"/>
    <mergeCell ref="T4:T6"/>
    <mergeCell ref="U4:U6"/>
    <mergeCell ref="S3:V3"/>
    <mergeCell ref="V4:V6"/>
    <mergeCell ref="A4:A6"/>
    <mergeCell ref="N5:O5"/>
    <mergeCell ref="P5:Q5"/>
    <mergeCell ref="R5:S5"/>
    <mergeCell ref="N4:S4"/>
    <mergeCell ref="B4:D5"/>
    <mergeCell ref="E4:G5"/>
    <mergeCell ref="H5:I5"/>
    <mergeCell ref="H4:M4"/>
    <mergeCell ref="J5:K5"/>
    <mergeCell ref="L5:M5"/>
  </mergeCells>
  <printOptions/>
  <pageMargins left="0.59" right="0.31" top="0.77" bottom="1" header="0.37" footer="0.51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Z3" sqref="Z3"/>
    </sheetView>
  </sheetViews>
  <sheetFormatPr defaultColWidth="9.00390625" defaultRowHeight="13.5"/>
  <cols>
    <col min="1" max="1" width="9.375" style="586" customWidth="1"/>
    <col min="2" max="10" width="8.625" style="588" customWidth="1"/>
    <col min="11" max="22" width="7.25390625" style="588" customWidth="1"/>
    <col min="23" max="16384" width="9.00390625" style="588" customWidth="1"/>
  </cols>
  <sheetData>
    <row r="1" spans="1:22" s="541" customFormat="1" ht="21.75" customHeight="1">
      <c r="A1" s="637" t="s">
        <v>541</v>
      </c>
      <c r="B1" s="637"/>
      <c r="C1" s="637"/>
      <c r="D1" s="637"/>
      <c r="E1" s="637"/>
      <c r="F1" s="637"/>
      <c r="G1" s="637"/>
      <c r="H1" s="637"/>
      <c r="I1" s="637"/>
      <c r="J1" s="637"/>
      <c r="K1" s="752" t="s">
        <v>749</v>
      </c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</row>
    <row r="2" spans="1:22" s="480" customFormat="1" ht="15" customHeight="1">
      <c r="A2" s="582" t="s">
        <v>602</v>
      </c>
      <c r="V2" s="480" t="s">
        <v>606</v>
      </c>
    </row>
    <row r="3" spans="1:22" s="24" customFormat="1" ht="15" customHeight="1">
      <c r="A3" s="753" t="s">
        <v>276</v>
      </c>
      <c r="B3" s="629" t="s">
        <v>747</v>
      </c>
      <c r="C3" s="751"/>
      <c r="D3" s="751"/>
      <c r="E3" s="751"/>
      <c r="F3" s="751"/>
      <c r="G3" s="751"/>
      <c r="H3" s="751"/>
      <c r="I3" s="751"/>
      <c r="J3" s="751"/>
      <c r="K3" s="751" t="s">
        <v>277</v>
      </c>
      <c r="L3" s="751"/>
      <c r="M3" s="751"/>
      <c r="N3" s="751"/>
      <c r="O3" s="751"/>
      <c r="P3" s="751"/>
      <c r="Q3" s="751"/>
      <c r="R3" s="751"/>
      <c r="S3" s="623"/>
      <c r="T3" s="756" t="s">
        <v>278</v>
      </c>
      <c r="U3" s="757"/>
      <c r="V3" s="757"/>
    </row>
    <row r="4" spans="1:22" s="24" customFormat="1" ht="15" customHeight="1">
      <c r="A4" s="754"/>
      <c r="B4" s="629" t="s">
        <v>279</v>
      </c>
      <c r="C4" s="751"/>
      <c r="D4" s="623"/>
      <c r="E4" s="629" t="s">
        <v>280</v>
      </c>
      <c r="F4" s="751"/>
      <c r="G4" s="623"/>
      <c r="H4" s="629" t="s">
        <v>281</v>
      </c>
      <c r="I4" s="751"/>
      <c r="J4" s="751"/>
      <c r="K4" s="751" t="s">
        <v>282</v>
      </c>
      <c r="L4" s="751"/>
      <c r="M4" s="623"/>
      <c r="N4" s="629" t="s">
        <v>283</v>
      </c>
      <c r="O4" s="751"/>
      <c r="P4" s="623"/>
      <c r="Q4" s="629" t="s">
        <v>284</v>
      </c>
      <c r="R4" s="751"/>
      <c r="S4" s="623"/>
      <c r="T4" s="758"/>
      <c r="U4" s="759"/>
      <c r="V4" s="759"/>
    </row>
    <row r="5" spans="1:22" s="24" customFormat="1" ht="15" customHeight="1">
      <c r="A5" s="755"/>
      <c r="B5" s="584" t="s">
        <v>755</v>
      </c>
      <c r="C5" s="584" t="s">
        <v>243</v>
      </c>
      <c r="D5" s="584" t="s">
        <v>244</v>
      </c>
      <c r="E5" s="584" t="s">
        <v>755</v>
      </c>
      <c r="F5" s="584" t="s">
        <v>243</v>
      </c>
      <c r="G5" s="584" t="s">
        <v>244</v>
      </c>
      <c r="H5" s="584" t="s">
        <v>755</v>
      </c>
      <c r="I5" s="584" t="s">
        <v>243</v>
      </c>
      <c r="J5" s="581" t="s">
        <v>244</v>
      </c>
      <c r="K5" s="583" t="s">
        <v>755</v>
      </c>
      <c r="L5" s="584" t="s">
        <v>243</v>
      </c>
      <c r="M5" s="584" t="s">
        <v>244</v>
      </c>
      <c r="N5" s="584" t="s">
        <v>755</v>
      </c>
      <c r="O5" s="584" t="s">
        <v>243</v>
      </c>
      <c r="P5" s="584" t="s">
        <v>244</v>
      </c>
      <c r="Q5" s="584" t="s">
        <v>755</v>
      </c>
      <c r="R5" s="584" t="s">
        <v>243</v>
      </c>
      <c r="S5" s="584" t="s">
        <v>244</v>
      </c>
      <c r="T5" s="584" t="s">
        <v>755</v>
      </c>
      <c r="U5" s="584" t="s">
        <v>243</v>
      </c>
      <c r="V5" s="581" t="s">
        <v>244</v>
      </c>
    </row>
    <row r="6" spans="1:22" s="340" customFormat="1" ht="15" customHeight="1">
      <c r="A6" s="585" t="s">
        <v>326</v>
      </c>
      <c r="B6" s="336">
        <f>C6+D6</f>
        <v>856</v>
      </c>
      <c r="C6" s="336">
        <v>415</v>
      </c>
      <c r="D6" s="336">
        <v>441</v>
      </c>
      <c r="E6" s="336">
        <f>F6+G6</f>
        <v>999</v>
      </c>
      <c r="F6" s="336">
        <v>536</v>
      </c>
      <c r="G6" s="336">
        <v>463</v>
      </c>
      <c r="H6" s="337">
        <f>I6+J6</f>
        <v>-143</v>
      </c>
      <c r="I6" s="337">
        <v>-121</v>
      </c>
      <c r="J6" s="342">
        <v>-22</v>
      </c>
      <c r="K6" s="338">
        <f>L6+M6</f>
        <v>2686</v>
      </c>
      <c r="L6" s="337">
        <v>1360</v>
      </c>
      <c r="M6" s="337">
        <v>1326</v>
      </c>
      <c r="N6" s="337">
        <f>O6+P6</f>
        <v>2814</v>
      </c>
      <c r="O6" s="337">
        <v>1478</v>
      </c>
      <c r="P6" s="337">
        <v>1336</v>
      </c>
      <c r="Q6" s="339">
        <f>R6+S6</f>
        <v>-128</v>
      </c>
      <c r="R6" s="339">
        <v>-118</v>
      </c>
      <c r="S6" s="339">
        <v>-10</v>
      </c>
      <c r="T6" s="339">
        <f>U6+V6</f>
        <v>-271</v>
      </c>
      <c r="U6" s="339">
        <v>-239</v>
      </c>
      <c r="V6" s="341">
        <v>-32</v>
      </c>
    </row>
    <row r="7" spans="1:22" s="340" customFormat="1" ht="15" customHeight="1">
      <c r="A7" s="152">
        <v>18</v>
      </c>
      <c r="B7" s="109">
        <v>865</v>
      </c>
      <c r="C7" s="109">
        <v>456</v>
      </c>
      <c r="D7" s="109">
        <v>409</v>
      </c>
      <c r="E7" s="109">
        <v>1043</v>
      </c>
      <c r="F7" s="109">
        <v>570</v>
      </c>
      <c r="G7" s="109">
        <v>473</v>
      </c>
      <c r="H7" s="452">
        <v>-178</v>
      </c>
      <c r="I7" s="452">
        <v>-114</v>
      </c>
      <c r="J7" s="453">
        <v>-64</v>
      </c>
      <c r="K7" s="454">
        <v>2606</v>
      </c>
      <c r="L7" s="452">
        <v>1357</v>
      </c>
      <c r="M7" s="452">
        <v>1249</v>
      </c>
      <c r="N7" s="452">
        <v>2743</v>
      </c>
      <c r="O7" s="452">
        <v>1387</v>
      </c>
      <c r="P7" s="452">
        <v>1356</v>
      </c>
      <c r="Q7" s="455">
        <v>-137</v>
      </c>
      <c r="R7" s="455">
        <v>-30</v>
      </c>
      <c r="S7" s="455">
        <v>-107</v>
      </c>
      <c r="T7" s="455">
        <v>-315</v>
      </c>
      <c r="U7" s="455">
        <v>-144</v>
      </c>
      <c r="V7" s="456">
        <v>-171</v>
      </c>
    </row>
    <row r="8" spans="1:22" s="591" customFormat="1" ht="15" customHeight="1">
      <c r="A8" s="597">
        <v>19</v>
      </c>
      <c r="B8" s="208">
        <f aca="true" t="shared" si="0" ref="B8:G8">SUM(B9:B22)</f>
        <v>906</v>
      </c>
      <c r="C8" s="208">
        <f t="shared" si="0"/>
        <v>473</v>
      </c>
      <c r="D8" s="208">
        <f t="shared" si="0"/>
        <v>433</v>
      </c>
      <c r="E8" s="208">
        <f t="shared" si="0"/>
        <v>965</v>
      </c>
      <c r="F8" s="208">
        <f t="shared" si="0"/>
        <v>490</v>
      </c>
      <c r="G8" s="208">
        <f t="shared" si="0"/>
        <v>475</v>
      </c>
      <c r="H8" s="589" t="s">
        <v>686</v>
      </c>
      <c r="I8" s="589" t="s">
        <v>718</v>
      </c>
      <c r="J8" s="590" t="s">
        <v>719</v>
      </c>
      <c r="K8" s="210">
        <v>2550</v>
      </c>
      <c r="L8" s="208">
        <v>1369</v>
      </c>
      <c r="M8" s="208">
        <v>1181</v>
      </c>
      <c r="N8" s="208">
        <v>2557</v>
      </c>
      <c r="O8" s="208">
        <v>1348</v>
      </c>
      <c r="P8" s="208">
        <v>1209</v>
      </c>
      <c r="Q8" s="589" t="s">
        <v>688</v>
      </c>
      <c r="R8" s="589">
        <v>21</v>
      </c>
      <c r="S8" s="589" t="s">
        <v>720</v>
      </c>
      <c r="T8" s="589" t="s">
        <v>721</v>
      </c>
      <c r="U8" s="589">
        <v>4</v>
      </c>
      <c r="V8" s="590" t="s">
        <v>722</v>
      </c>
    </row>
    <row r="9" spans="1:22" s="591" customFormat="1" ht="15" customHeight="1">
      <c r="A9" s="598" t="s">
        <v>285</v>
      </c>
      <c r="B9" s="109">
        <v>181</v>
      </c>
      <c r="C9" s="109">
        <v>95</v>
      </c>
      <c r="D9" s="109">
        <v>86</v>
      </c>
      <c r="E9" s="109">
        <v>258</v>
      </c>
      <c r="F9" s="109">
        <v>118</v>
      </c>
      <c r="G9" s="109">
        <v>140</v>
      </c>
      <c r="H9" s="452" t="s">
        <v>710</v>
      </c>
      <c r="I9" s="452" t="s">
        <v>708</v>
      </c>
      <c r="J9" s="453" t="s">
        <v>723</v>
      </c>
      <c r="K9" s="410">
        <v>576</v>
      </c>
      <c r="L9" s="109">
        <v>318</v>
      </c>
      <c r="M9" s="109">
        <v>258</v>
      </c>
      <c r="N9" s="109">
        <v>616</v>
      </c>
      <c r="O9" s="109">
        <v>312</v>
      </c>
      <c r="P9" s="109">
        <v>304</v>
      </c>
      <c r="Q9" s="452" t="s">
        <v>724</v>
      </c>
      <c r="R9" s="452">
        <v>6</v>
      </c>
      <c r="S9" s="452" t="s">
        <v>725</v>
      </c>
      <c r="T9" s="452" t="s">
        <v>726</v>
      </c>
      <c r="U9" s="452" t="s">
        <v>718</v>
      </c>
      <c r="V9" s="453" t="s">
        <v>727</v>
      </c>
    </row>
    <row r="10" spans="1:22" s="340" customFormat="1" ht="15" customHeight="1">
      <c r="A10" s="598" t="s">
        <v>286</v>
      </c>
      <c r="B10" s="109">
        <v>145</v>
      </c>
      <c r="C10" s="109">
        <v>76</v>
      </c>
      <c r="D10" s="109">
        <v>69</v>
      </c>
      <c r="E10" s="109">
        <v>105</v>
      </c>
      <c r="F10" s="109">
        <v>54</v>
      </c>
      <c r="G10" s="109">
        <v>51</v>
      </c>
      <c r="H10" s="452">
        <v>40</v>
      </c>
      <c r="I10" s="452">
        <v>22</v>
      </c>
      <c r="J10" s="453">
        <v>18</v>
      </c>
      <c r="K10" s="410">
        <v>336</v>
      </c>
      <c r="L10" s="109">
        <v>186</v>
      </c>
      <c r="M10" s="109">
        <v>150</v>
      </c>
      <c r="N10" s="109">
        <v>312</v>
      </c>
      <c r="O10" s="109">
        <v>190</v>
      </c>
      <c r="P10" s="109">
        <v>122</v>
      </c>
      <c r="Q10" s="452">
        <v>24</v>
      </c>
      <c r="R10" s="452" t="s">
        <v>728</v>
      </c>
      <c r="S10" s="452">
        <v>28</v>
      </c>
      <c r="T10" s="452">
        <v>64</v>
      </c>
      <c r="U10" s="452">
        <v>18</v>
      </c>
      <c r="V10" s="453">
        <v>46</v>
      </c>
    </row>
    <row r="11" spans="1:22" s="340" customFormat="1" ht="15" customHeight="1">
      <c r="A11" s="598" t="s">
        <v>287</v>
      </c>
      <c r="B11" s="109">
        <v>21</v>
      </c>
      <c r="C11" s="109">
        <v>12</v>
      </c>
      <c r="D11" s="109">
        <v>9</v>
      </c>
      <c r="E11" s="109">
        <v>52</v>
      </c>
      <c r="F11" s="109">
        <v>25</v>
      </c>
      <c r="G11" s="109">
        <v>27</v>
      </c>
      <c r="H11" s="452" t="s">
        <v>729</v>
      </c>
      <c r="I11" s="452" t="s">
        <v>730</v>
      </c>
      <c r="J11" s="453" t="s">
        <v>731</v>
      </c>
      <c r="K11" s="410">
        <v>65</v>
      </c>
      <c r="L11" s="109">
        <v>23</v>
      </c>
      <c r="M11" s="109">
        <v>42</v>
      </c>
      <c r="N11" s="109">
        <v>65</v>
      </c>
      <c r="O11" s="109">
        <v>33</v>
      </c>
      <c r="P11" s="109">
        <v>32</v>
      </c>
      <c r="Q11" s="452">
        <v>0</v>
      </c>
      <c r="R11" s="452" t="s">
        <v>732</v>
      </c>
      <c r="S11" s="452">
        <v>10</v>
      </c>
      <c r="T11" s="452" t="s">
        <v>729</v>
      </c>
      <c r="U11" s="452" t="s">
        <v>708</v>
      </c>
      <c r="V11" s="453" t="s">
        <v>733</v>
      </c>
    </row>
    <row r="12" spans="1:23" s="340" customFormat="1" ht="15" customHeight="1">
      <c r="A12" s="598" t="s">
        <v>288</v>
      </c>
      <c r="B12" s="109">
        <v>103</v>
      </c>
      <c r="C12" s="109">
        <v>59</v>
      </c>
      <c r="D12" s="109">
        <v>44</v>
      </c>
      <c r="E12" s="109">
        <v>89</v>
      </c>
      <c r="F12" s="109">
        <v>47</v>
      </c>
      <c r="G12" s="109">
        <v>42</v>
      </c>
      <c r="H12" s="452">
        <v>14</v>
      </c>
      <c r="I12" s="452">
        <v>12</v>
      </c>
      <c r="J12" s="453">
        <v>2</v>
      </c>
      <c r="K12" s="410">
        <v>247</v>
      </c>
      <c r="L12" s="109">
        <v>142</v>
      </c>
      <c r="M12" s="109">
        <v>105</v>
      </c>
      <c r="N12" s="109">
        <v>285</v>
      </c>
      <c r="O12" s="109">
        <v>149</v>
      </c>
      <c r="P12" s="109">
        <v>136</v>
      </c>
      <c r="Q12" s="452" t="s">
        <v>734</v>
      </c>
      <c r="R12" s="452" t="s">
        <v>688</v>
      </c>
      <c r="S12" s="452" t="s">
        <v>729</v>
      </c>
      <c r="T12" s="452" t="s">
        <v>735</v>
      </c>
      <c r="U12" s="452">
        <v>5</v>
      </c>
      <c r="V12" s="453" t="s">
        <v>715</v>
      </c>
      <c r="W12" s="592"/>
    </row>
    <row r="13" spans="1:23" s="340" customFormat="1" ht="15" customHeight="1">
      <c r="A13" s="598" t="s">
        <v>289</v>
      </c>
      <c r="B13" s="109">
        <v>12</v>
      </c>
      <c r="C13" s="109">
        <v>8</v>
      </c>
      <c r="D13" s="109">
        <v>4</v>
      </c>
      <c r="E13" s="109">
        <v>22</v>
      </c>
      <c r="F13" s="109">
        <v>14</v>
      </c>
      <c r="G13" s="109">
        <v>8</v>
      </c>
      <c r="H13" s="452" t="s">
        <v>732</v>
      </c>
      <c r="I13" s="452" t="s">
        <v>714</v>
      </c>
      <c r="J13" s="453" t="s">
        <v>728</v>
      </c>
      <c r="K13" s="410">
        <v>42</v>
      </c>
      <c r="L13" s="109">
        <v>25</v>
      </c>
      <c r="M13" s="109">
        <v>17</v>
      </c>
      <c r="N13" s="109">
        <v>52</v>
      </c>
      <c r="O13" s="109">
        <v>27</v>
      </c>
      <c r="P13" s="109">
        <v>25</v>
      </c>
      <c r="Q13" s="452" t="s">
        <v>732</v>
      </c>
      <c r="R13" s="452" t="s">
        <v>705</v>
      </c>
      <c r="S13" s="452" t="s">
        <v>733</v>
      </c>
      <c r="T13" s="452" t="s">
        <v>736</v>
      </c>
      <c r="U13" s="452" t="s">
        <v>733</v>
      </c>
      <c r="V13" s="453" t="s">
        <v>737</v>
      </c>
      <c r="W13" s="592"/>
    </row>
    <row r="14" spans="1:23" s="340" customFormat="1" ht="15" customHeight="1">
      <c r="A14" s="598" t="s">
        <v>290</v>
      </c>
      <c r="B14" s="109">
        <v>5</v>
      </c>
      <c r="C14" s="109">
        <v>3</v>
      </c>
      <c r="D14" s="109">
        <v>2</v>
      </c>
      <c r="E14" s="109">
        <v>18</v>
      </c>
      <c r="F14" s="109">
        <v>9</v>
      </c>
      <c r="G14" s="109">
        <v>9</v>
      </c>
      <c r="H14" s="452" t="s">
        <v>730</v>
      </c>
      <c r="I14" s="452" t="s">
        <v>714</v>
      </c>
      <c r="J14" s="453" t="s">
        <v>688</v>
      </c>
      <c r="K14" s="410">
        <v>10</v>
      </c>
      <c r="L14" s="109">
        <v>7</v>
      </c>
      <c r="M14" s="109">
        <v>3</v>
      </c>
      <c r="N14" s="109">
        <v>14</v>
      </c>
      <c r="O14" s="109">
        <v>4</v>
      </c>
      <c r="P14" s="109">
        <v>10</v>
      </c>
      <c r="Q14" s="452" t="s">
        <v>728</v>
      </c>
      <c r="R14" s="452">
        <v>3</v>
      </c>
      <c r="S14" s="452" t="s">
        <v>688</v>
      </c>
      <c r="T14" s="452" t="s">
        <v>718</v>
      </c>
      <c r="U14" s="452" t="s">
        <v>713</v>
      </c>
      <c r="V14" s="453" t="s">
        <v>738</v>
      </c>
      <c r="W14" s="592"/>
    </row>
    <row r="15" spans="1:23" s="340" customFormat="1" ht="15" customHeight="1">
      <c r="A15" s="598" t="s">
        <v>291</v>
      </c>
      <c r="B15" s="109">
        <v>14</v>
      </c>
      <c r="C15" s="109">
        <v>8</v>
      </c>
      <c r="D15" s="109">
        <v>6</v>
      </c>
      <c r="E15" s="109">
        <v>26</v>
      </c>
      <c r="F15" s="109">
        <v>12</v>
      </c>
      <c r="G15" s="109">
        <v>14</v>
      </c>
      <c r="H15" s="452" t="s">
        <v>737</v>
      </c>
      <c r="I15" s="452" t="s">
        <v>728</v>
      </c>
      <c r="J15" s="453" t="s">
        <v>733</v>
      </c>
      <c r="K15" s="410">
        <v>45</v>
      </c>
      <c r="L15" s="109">
        <v>21</v>
      </c>
      <c r="M15" s="109">
        <v>24</v>
      </c>
      <c r="N15" s="109">
        <v>32</v>
      </c>
      <c r="O15" s="109">
        <v>17</v>
      </c>
      <c r="P15" s="109">
        <v>15</v>
      </c>
      <c r="Q15" s="452">
        <v>13</v>
      </c>
      <c r="R15" s="452">
        <v>4</v>
      </c>
      <c r="S15" s="452">
        <v>9</v>
      </c>
      <c r="T15" s="452">
        <v>1</v>
      </c>
      <c r="U15" s="452">
        <v>0</v>
      </c>
      <c r="V15" s="453">
        <v>1</v>
      </c>
      <c r="W15" s="592"/>
    </row>
    <row r="16" spans="1:23" s="340" customFormat="1" ht="15" customHeight="1">
      <c r="A16" s="598" t="s">
        <v>292</v>
      </c>
      <c r="B16" s="109">
        <v>308</v>
      </c>
      <c r="C16" s="109">
        <v>156</v>
      </c>
      <c r="D16" s="109">
        <v>152</v>
      </c>
      <c r="E16" s="109">
        <v>203</v>
      </c>
      <c r="F16" s="109">
        <v>103</v>
      </c>
      <c r="G16" s="109">
        <v>100</v>
      </c>
      <c r="H16" s="452">
        <v>105</v>
      </c>
      <c r="I16" s="452">
        <v>53</v>
      </c>
      <c r="J16" s="453">
        <v>52</v>
      </c>
      <c r="K16" s="410">
        <v>949</v>
      </c>
      <c r="L16" s="109">
        <v>507</v>
      </c>
      <c r="M16" s="109">
        <v>442</v>
      </c>
      <c r="N16" s="109">
        <v>815</v>
      </c>
      <c r="O16" s="109">
        <v>430</v>
      </c>
      <c r="P16" s="109">
        <v>385</v>
      </c>
      <c r="Q16" s="452">
        <v>134</v>
      </c>
      <c r="R16" s="452">
        <v>77</v>
      </c>
      <c r="S16" s="452">
        <v>57</v>
      </c>
      <c r="T16" s="452">
        <v>239</v>
      </c>
      <c r="U16" s="452">
        <v>130</v>
      </c>
      <c r="V16" s="453">
        <v>109</v>
      </c>
      <c r="W16" s="592"/>
    </row>
    <row r="17" spans="1:22" s="340" customFormat="1" ht="15" customHeight="1">
      <c r="A17" s="598" t="s">
        <v>293</v>
      </c>
      <c r="B17" s="109">
        <v>28</v>
      </c>
      <c r="C17" s="109">
        <v>12</v>
      </c>
      <c r="D17" s="109">
        <v>16</v>
      </c>
      <c r="E17" s="109">
        <v>32</v>
      </c>
      <c r="F17" s="109">
        <v>17</v>
      </c>
      <c r="G17" s="109">
        <v>15</v>
      </c>
      <c r="H17" s="452" t="s">
        <v>728</v>
      </c>
      <c r="I17" s="452" t="s">
        <v>711</v>
      </c>
      <c r="J17" s="453">
        <v>1</v>
      </c>
      <c r="K17" s="410">
        <v>60</v>
      </c>
      <c r="L17" s="109">
        <v>33</v>
      </c>
      <c r="M17" s="109">
        <v>27</v>
      </c>
      <c r="N17" s="109">
        <v>58</v>
      </c>
      <c r="O17" s="109">
        <v>32</v>
      </c>
      <c r="P17" s="109">
        <v>26</v>
      </c>
      <c r="Q17" s="452">
        <v>2</v>
      </c>
      <c r="R17" s="452">
        <v>1</v>
      </c>
      <c r="S17" s="452">
        <v>1</v>
      </c>
      <c r="T17" s="452" t="s">
        <v>705</v>
      </c>
      <c r="U17" s="452" t="s">
        <v>728</v>
      </c>
      <c r="V17" s="453">
        <v>2</v>
      </c>
    </row>
    <row r="18" spans="1:22" s="340" customFormat="1" ht="15" customHeight="1">
      <c r="A18" s="598" t="s">
        <v>294</v>
      </c>
      <c r="B18" s="109">
        <v>28</v>
      </c>
      <c r="C18" s="109">
        <v>9</v>
      </c>
      <c r="D18" s="109">
        <v>19</v>
      </c>
      <c r="E18" s="109">
        <v>52</v>
      </c>
      <c r="F18" s="109">
        <v>31</v>
      </c>
      <c r="G18" s="109">
        <v>21</v>
      </c>
      <c r="H18" s="452" t="s">
        <v>735</v>
      </c>
      <c r="I18" s="452" t="s">
        <v>739</v>
      </c>
      <c r="J18" s="453" t="s">
        <v>705</v>
      </c>
      <c r="K18" s="410">
        <v>65</v>
      </c>
      <c r="L18" s="109">
        <v>32</v>
      </c>
      <c r="M18" s="109">
        <v>33</v>
      </c>
      <c r="N18" s="109">
        <v>112</v>
      </c>
      <c r="O18" s="109">
        <v>59</v>
      </c>
      <c r="P18" s="109">
        <v>53</v>
      </c>
      <c r="Q18" s="452" t="s">
        <v>740</v>
      </c>
      <c r="R18" s="452" t="s">
        <v>741</v>
      </c>
      <c r="S18" s="452" t="s">
        <v>736</v>
      </c>
      <c r="T18" s="452" t="s">
        <v>742</v>
      </c>
      <c r="U18" s="452" t="s">
        <v>743</v>
      </c>
      <c r="V18" s="453" t="s">
        <v>739</v>
      </c>
    </row>
    <row r="19" spans="1:23" s="340" customFormat="1" ht="15" customHeight="1">
      <c r="A19" s="598" t="s">
        <v>544</v>
      </c>
      <c r="B19" s="109">
        <v>28</v>
      </c>
      <c r="C19" s="109">
        <v>15</v>
      </c>
      <c r="D19" s="109">
        <v>13</v>
      </c>
      <c r="E19" s="109">
        <v>43</v>
      </c>
      <c r="F19" s="109">
        <v>25</v>
      </c>
      <c r="G19" s="109">
        <v>18</v>
      </c>
      <c r="H19" s="452" t="s">
        <v>744</v>
      </c>
      <c r="I19" s="452" t="s">
        <v>732</v>
      </c>
      <c r="J19" s="453" t="s">
        <v>711</v>
      </c>
      <c r="K19" s="410">
        <v>47</v>
      </c>
      <c r="L19" s="109">
        <v>25</v>
      </c>
      <c r="M19" s="109">
        <v>22</v>
      </c>
      <c r="N19" s="109">
        <v>70</v>
      </c>
      <c r="O19" s="109">
        <v>34</v>
      </c>
      <c r="P19" s="109">
        <v>36</v>
      </c>
      <c r="Q19" s="452" t="s">
        <v>708</v>
      </c>
      <c r="R19" s="452" t="s">
        <v>706</v>
      </c>
      <c r="S19" s="452" t="s">
        <v>738</v>
      </c>
      <c r="T19" s="452" t="s">
        <v>734</v>
      </c>
      <c r="U19" s="452" t="s">
        <v>712</v>
      </c>
      <c r="V19" s="453" t="s">
        <v>712</v>
      </c>
      <c r="W19" s="592"/>
    </row>
    <row r="20" spans="1:23" s="340" customFormat="1" ht="15" customHeight="1">
      <c r="A20" s="598" t="s">
        <v>545</v>
      </c>
      <c r="B20" s="109">
        <v>16</v>
      </c>
      <c r="C20" s="109">
        <v>8</v>
      </c>
      <c r="D20" s="109">
        <v>8</v>
      </c>
      <c r="E20" s="109">
        <v>17</v>
      </c>
      <c r="F20" s="109">
        <v>11</v>
      </c>
      <c r="G20" s="109">
        <v>6</v>
      </c>
      <c r="H20" s="452" t="s">
        <v>745</v>
      </c>
      <c r="I20" s="452" t="s">
        <v>713</v>
      </c>
      <c r="J20" s="453">
        <v>2</v>
      </c>
      <c r="K20" s="410">
        <v>23</v>
      </c>
      <c r="L20" s="109">
        <v>14</v>
      </c>
      <c r="M20" s="109">
        <v>9</v>
      </c>
      <c r="N20" s="109">
        <v>27</v>
      </c>
      <c r="O20" s="109">
        <v>12</v>
      </c>
      <c r="P20" s="109">
        <v>15</v>
      </c>
      <c r="Q20" s="452" t="s">
        <v>728</v>
      </c>
      <c r="R20" s="452">
        <v>2</v>
      </c>
      <c r="S20" s="452" t="s">
        <v>714</v>
      </c>
      <c r="T20" s="452" t="s">
        <v>711</v>
      </c>
      <c r="U20" s="452" t="s">
        <v>745</v>
      </c>
      <c r="V20" s="453" t="s">
        <v>728</v>
      </c>
      <c r="W20" s="592"/>
    </row>
    <row r="21" spans="1:23" s="340" customFormat="1" ht="15" customHeight="1">
      <c r="A21" s="598" t="s">
        <v>546</v>
      </c>
      <c r="B21" s="109">
        <v>2</v>
      </c>
      <c r="C21" s="109">
        <v>2</v>
      </c>
      <c r="D21" s="109">
        <v>0</v>
      </c>
      <c r="E21" s="109">
        <v>13</v>
      </c>
      <c r="F21" s="109">
        <v>9</v>
      </c>
      <c r="G21" s="109">
        <v>4</v>
      </c>
      <c r="H21" s="452" t="s">
        <v>746</v>
      </c>
      <c r="I21" s="452" t="s">
        <v>688</v>
      </c>
      <c r="J21" s="453" t="s">
        <v>728</v>
      </c>
      <c r="K21" s="410">
        <v>29</v>
      </c>
      <c r="L21" s="109">
        <v>13</v>
      </c>
      <c r="M21" s="109">
        <v>16</v>
      </c>
      <c r="N21" s="109">
        <v>40</v>
      </c>
      <c r="O21" s="109">
        <v>19</v>
      </c>
      <c r="P21" s="109">
        <v>21</v>
      </c>
      <c r="Q21" s="452" t="s">
        <v>746</v>
      </c>
      <c r="R21" s="452" t="s">
        <v>714</v>
      </c>
      <c r="S21" s="452" t="s">
        <v>711</v>
      </c>
      <c r="T21" s="452" t="s">
        <v>739</v>
      </c>
      <c r="U21" s="452" t="s">
        <v>730</v>
      </c>
      <c r="V21" s="453" t="s">
        <v>706</v>
      </c>
      <c r="W21" s="592"/>
    </row>
    <row r="22" spans="1:23" s="340" customFormat="1" ht="15" customHeight="1">
      <c r="A22" s="599" t="s">
        <v>547</v>
      </c>
      <c r="B22" s="593">
        <v>15</v>
      </c>
      <c r="C22" s="593">
        <v>10</v>
      </c>
      <c r="D22" s="593">
        <v>5</v>
      </c>
      <c r="E22" s="593">
        <v>35</v>
      </c>
      <c r="F22" s="593">
        <v>15</v>
      </c>
      <c r="G22" s="593">
        <v>20</v>
      </c>
      <c r="H22" s="594" t="s">
        <v>736</v>
      </c>
      <c r="I22" s="594" t="s">
        <v>711</v>
      </c>
      <c r="J22" s="595" t="s">
        <v>744</v>
      </c>
      <c r="K22" s="596">
        <v>56</v>
      </c>
      <c r="L22" s="593">
        <v>23</v>
      </c>
      <c r="M22" s="593">
        <v>33</v>
      </c>
      <c r="N22" s="593">
        <v>59</v>
      </c>
      <c r="O22" s="593">
        <v>30</v>
      </c>
      <c r="P22" s="593">
        <v>29</v>
      </c>
      <c r="Q22" s="594" t="s">
        <v>713</v>
      </c>
      <c r="R22" s="594" t="s">
        <v>688</v>
      </c>
      <c r="S22" s="594">
        <v>4</v>
      </c>
      <c r="T22" s="594" t="s">
        <v>708</v>
      </c>
      <c r="U22" s="594" t="s">
        <v>737</v>
      </c>
      <c r="V22" s="595" t="s">
        <v>746</v>
      </c>
      <c r="W22" s="592"/>
    </row>
    <row r="23" s="340" customFormat="1" ht="17.25" customHeight="1">
      <c r="A23" s="15" t="s">
        <v>412</v>
      </c>
    </row>
    <row r="24" ht="12">
      <c r="C24" s="586"/>
    </row>
    <row r="52" ht="12">
      <c r="O52" s="587"/>
    </row>
  </sheetData>
  <mergeCells count="12">
    <mergeCell ref="N4:P4"/>
    <mergeCell ref="T3:V4"/>
    <mergeCell ref="B3:J3"/>
    <mergeCell ref="K3:S3"/>
    <mergeCell ref="A1:J1"/>
    <mergeCell ref="K1:V1"/>
    <mergeCell ref="A3:A5"/>
    <mergeCell ref="H4:J4"/>
    <mergeCell ref="Q4:S4"/>
    <mergeCell ref="B4:D4"/>
    <mergeCell ref="E4:G4"/>
    <mergeCell ref="K4:M4"/>
  </mergeCells>
  <printOptions/>
  <pageMargins left="0.75" right="0.75" top="0.79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5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50390625" style="101" customWidth="1"/>
    <col min="2" max="2" width="10.625" style="101" customWidth="1"/>
    <col min="3" max="7" width="8.625" style="101" customWidth="1"/>
    <col min="8" max="8" width="4.00390625" style="101" customWidth="1"/>
    <col min="9" max="9" width="3.50390625" style="101" customWidth="1"/>
    <col min="10" max="10" width="10.625" style="101" customWidth="1"/>
    <col min="11" max="15" width="8.625" style="101" customWidth="1"/>
    <col min="16" max="16" width="5.875" style="101" customWidth="1"/>
    <col min="17" max="17" width="10.625" style="101" customWidth="1"/>
    <col min="18" max="18" width="9.00390625" style="101" customWidth="1"/>
    <col min="19" max="19" width="9.125" style="101" customWidth="1"/>
    <col min="20" max="22" width="8.625" style="101" customWidth="1"/>
    <col min="23" max="23" width="4.00390625" style="101" customWidth="1"/>
    <col min="24" max="24" width="4.50390625" style="101" customWidth="1"/>
    <col min="25" max="25" width="10.625" style="101" customWidth="1"/>
    <col min="26" max="26" width="8.625" style="101" customWidth="1"/>
    <col min="27" max="27" width="8.625" style="279" customWidth="1"/>
    <col min="28" max="30" width="8.625" style="101" customWidth="1"/>
    <col min="31" max="16384" width="8.00390625" style="101" customWidth="1"/>
  </cols>
  <sheetData>
    <row r="1" spans="7:22" s="82" customFormat="1" ht="21" customHeight="1">
      <c r="G1" s="707" t="s">
        <v>542</v>
      </c>
      <c r="H1" s="707"/>
      <c r="I1" s="707"/>
      <c r="J1" s="707"/>
      <c r="K1" s="707"/>
      <c r="L1" s="707"/>
      <c r="M1" s="707"/>
      <c r="O1" s="249"/>
      <c r="P1" s="707" t="s">
        <v>607</v>
      </c>
      <c r="Q1" s="707"/>
      <c r="R1" s="707"/>
      <c r="S1" s="707"/>
      <c r="T1" s="707"/>
      <c r="U1" s="707"/>
      <c r="V1" s="411"/>
    </row>
    <row r="2" spans="1:2" ht="21" customHeight="1">
      <c r="A2" s="774" t="s">
        <v>604</v>
      </c>
      <c r="B2" s="774"/>
    </row>
    <row r="3" spans="1:30" ht="18" customHeight="1">
      <c r="A3" s="762" t="s">
        <v>295</v>
      </c>
      <c r="B3" s="763"/>
      <c r="C3" s="768" t="s">
        <v>296</v>
      </c>
      <c r="D3" s="768"/>
      <c r="E3" s="768" t="s">
        <v>297</v>
      </c>
      <c r="F3" s="768" t="s">
        <v>298</v>
      </c>
      <c r="G3" s="764" t="s">
        <v>299</v>
      </c>
      <c r="H3" s="290"/>
      <c r="I3" s="762" t="s">
        <v>295</v>
      </c>
      <c r="J3" s="763"/>
      <c r="K3" s="768" t="s">
        <v>296</v>
      </c>
      <c r="L3" s="768"/>
      <c r="M3" s="768" t="s">
        <v>297</v>
      </c>
      <c r="N3" s="768" t="s">
        <v>298</v>
      </c>
      <c r="O3" s="764" t="s">
        <v>299</v>
      </c>
      <c r="P3" s="762" t="s">
        <v>295</v>
      </c>
      <c r="Q3" s="763"/>
      <c r="R3" s="768" t="s">
        <v>296</v>
      </c>
      <c r="S3" s="768"/>
      <c r="T3" s="768" t="s">
        <v>297</v>
      </c>
      <c r="U3" s="768" t="s">
        <v>298</v>
      </c>
      <c r="V3" s="764" t="s">
        <v>299</v>
      </c>
      <c r="W3" s="290"/>
      <c r="X3" s="762" t="s">
        <v>295</v>
      </c>
      <c r="Y3" s="763"/>
      <c r="Z3" s="768" t="s">
        <v>296</v>
      </c>
      <c r="AA3" s="768"/>
      <c r="AB3" s="768" t="s">
        <v>297</v>
      </c>
      <c r="AC3" s="768" t="s">
        <v>298</v>
      </c>
      <c r="AD3" s="764" t="s">
        <v>299</v>
      </c>
    </row>
    <row r="4" spans="1:30" ht="36">
      <c r="A4" s="762"/>
      <c r="B4" s="763"/>
      <c r="C4" s="89" t="s">
        <v>608</v>
      </c>
      <c r="D4" s="89" t="s">
        <v>609</v>
      </c>
      <c r="E4" s="768"/>
      <c r="F4" s="768"/>
      <c r="G4" s="764"/>
      <c r="H4" s="290"/>
      <c r="I4" s="762"/>
      <c r="J4" s="763"/>
      <c r="K4" s="89" t="s">
        <v>608</v>
      </c>
      <c r="L4" s="89" t="s">
        <v>609</v>
      </c>
      <c r="M4" s="768"/>
      <c r="N4" s="768"/>
      <c r="O4" s="764"/>
      <c r="P4" s="762"/>
      <c r="Q4" s="763"/>
      <c r="R4" s="89" t="s">
        <v>608</v>
      </c>
      <c r="S4" s="89" t="s">
        <v>609</v>
      </c>
      <c r="T4" s="768"/>
      <c r="U4" s="768"/>
      <c r="V4" s="764"/>
      <c r="W4" s="290"/>
      <c r="X4" s="762"/>
      <c r="Y4" s="763"/>
      <c r="Z4" s="89" t="s">
        <v>608</v>
      </c>
      <c r="AA4" s="89" t="s">
        <v>609</v>
      </c>
      <c r="AB4" s="768"/>
      <c r="AC4" s="768"/>
      <c r="AD4" s="764"/>
    </row>
    <row r="5" spans="1:30" ht="18" customHeight="1">
      <c r="A5" s="289">
        <v>1</v>
      </c>
      <c r="B5" s="291" t="s">
        <v>300</v>
      </c>
      <c r="C5" s="275">
        <v>565</v>
      </c>
      <c r="D5" s="275">
        <v>568</v>
      </c>
      <c r="E5" s="292">
        <f aca="true" t="shared" si="0" ref="E5:E43">C5-D5</f>
        <v>-3</v>
      </c>
      <c r="F5" s="293">
        <f>E5/D5%</f>
        <v>-0.5281690140845071</v>
      </c>
      <c r="G5" s="294">
        <f>E5/$AB$24%</f>
        <v>0.285442435775452</v>
      </c>
      <c r="H5" s="295"/>
      <c r="I5" s="289">
        <v>1</v>
      </c>
      <c r="J5" s="296" t="s">
        <v>80</v>
      </c>
      <c r="K5" s="275">
        <v>1739</v>
      </c>
      <c r="L5" s="275">
        <v>1606</v>
      </c>
      <c r="M5" s="292">
        <f aca="true" t="shared" si="1" ref="M5:M45">K5-L5</f>
        <v>133</v>
      </c>
      <c r="N5" s="293">
        <f>M5/L5%</f>
        <v>8.281444582814446</v>
      </c>
      <c r="O5" s="295">
        <f>M5/$AB$24%</f>
        <v>-12.654614652711704</v>
      </c>
      <c r="P5" s="289">
        <v>1</v>
      </c>
      <c r="Q5" s="296" t="s">
        <v>113</v>
      </c>
      <c r="R5" s="275">
        <v>2302</v>
      </c>
      <c r="S5" s="275">
        <v>2282</v>
      </c>
      <c r="T5" s="292">
        <f aca="true" t="shared" si="2" ref="T5:T17">R5-S5</f>
        <v>20</v>
      </c>
      <c r="U5" s="293">
        <f aca="true" t="shared" si="3" ref="U5:U10">T5/S5%</f>
        <v>0.8764241893076249</v>
      </c>
      <c r="V5" s="294">
        <f aca="true" t="shared" si="4" ref="V5:V10">T5/$AB$24%</f>
        <v>-1.9029495718363463</v>
      </c>
      <c r="W5" s="295"/>
      <c r="X5" s="101">
        <v>1</v>
      </c>
      <c r="Y5" s="297" t="s">
        <v>340</v>
      </c>
      <c r="Z5" s="54">
        <v>2773</v>
      </c>
      <c r="AA5" s="498">
        <v>2954</v>
      </c>
      <c r="AB5" s="292">
        <f aca="true" t="shared" si="5" ref="AB5:AB24">Z5-AA5</f>
        <v>-181</v>
      </c>
      <c r="AC5" s="293">
        <f aca="true" t="shared" si="6" ref="AC5:AC24">AB5/AA5%</f>
        <v>-6.127285037237644</v>
      </c>
      <c r="AD5" s="294">
        <f>AB5/$AB$24%</f>
        <v>17.221693625118935</v>
      </c>
    </row>
    <row r="6" spans="1:30" ht="18" customHeight="1">
      <c r="A6" s="289">
        <v>2</v>
      </c>
      <c r="B6" s="291" t="s">
        <v>301</v>
      </c>
      <c r="C6" s="275">
        <v>1033</v>
      </c>
      <c r="D6" s="275">
        <v>964</v>
      </c>
      <c r="E6" s="292">
        <f t="shared" si="0"/>
        <v>69</v>
      </c>
      <c r="F6" s="293">
        <f>E6/D6%</f>
        <v>7.157676348547717</v>
      </c>
      <c r="G6" s="294">
        <f aca="true" t="shared" si="7" ref="G6:G47">E6/$AB$24%</f>
        <v>-6.565176022835395</v>
      </c>
      <c r="H6" s="295"/>
      <c r="I6" s="289">
        <v>2</v>
      </c>
      <c r="J6" s="296" t="s">
        <v>84</v>
      </c>
      <c r="K6" s="275">
        <v>820</v>
      </c>
      <c r="L6" s="275">
        <v>894</v>
      </c>
      <c r="M6" s="292">
        <f t="shared" si="1"/>
        <v>-74</v>
      </c>
      <c r="N6" s="293">
        <f aca="true" t="shared" si="8" ref="N6:N45">M6/L6%</f>
        <v>-8.277404921700224</v>
      </c>
      <c r="O6" s="295">
        <f aca="true" t="shared" si="9" ref="O6:O45">M6/$AB$24%</f>
        <v>7.040913415794481</v>
      </c>
      <c r="P6" s="289">
        <v>2</v>
      </c>
      <c r="Q6" s="296" t="s">
        <v>463</v>
      </c>
      <c r="R6" s="275">
        <v>2618</v>
      </c>
      <c r="S6" s="275">
        <v>2339</v>
      </c>
      <c r="T6" s="292">
        <f t="shared" si="2"/>
        <v>279</v>
      </c>
      <c r="U6" s="293">
        <f t="shared" si="3"/>
        <v>11.928174433518597</v>
      </c>
      <c r="V6" s="294">
        <f t="shared" si="4"/>
        <v>-26.54614652711703</v>
      </c>
      <c r="W6" s="295"/>
      <c r="X6" s="101">
        <v>2</v>
      </c>
      <c r="Y6" s="297" t="s">
        <v>341</v>
      </c>
      <c r="Z6" s="54">
        <v>380</v>
      </c>
      <c r="AA6" s="498">
        <v>424</v>
      </c>
      <c r="AB6" s="292">
        <f t="shared" si="5"/>
        <v>-44</v>
      </c>
      <c r="AC6" s="293">
        <f t="shared" si="6"/>
        <v>-10.377358490566037</v>
      </c>
      <c r="AD6" s="294">
        <f aca="true" t="shared" si="10" ref="AD6:AD20">AB6/$AB$24%</f>
        <v>4.186489058039962</v>
      </c>
    </row>
    <row r="7" spans="1:30" ht="18" customHeight="1">
      <c r="A7" s="289">
        <v>3</v>
      </c>
      <c r="B7" s="296" t="s">
        <v>48</v>
      </c>
      <c r="C7" s="275">
        <v>773</v>
      </c>
      <c r="D7" s="275">
        <v>793</v>
      </c>
      <c r="E7" s="292">
        <f t="shared" si="0"/>
        <v>-20</v>
      </c>
      <c r="F7" s="293">
        <f aca="true" t="shared" si="11" ref="F7:F43">E7/D7%</f>
        <v>-2.5220680958385877</v>
      </c>
      <c r="G7" s="294">
        <f t="shared" si="7"/>
        <v>1.9029495718363463</v>
      </c>
      <c r="H7" s="295"/>
      <c r="I7" s="289">
        <v>3</v>
      </c>
      <c r="J7" s="296" t="s">
        <v>88</v>
      </c>
      <c r="K7" s="275">
        <v>74</v>
      </c>
      <c r="L7" s="275">
        <v>69</v>
      </c>
      <c r="M7" s="292">
        <f t="shared" si="1"/>
        <v>5</v>
      </c>
      <c r="N7" s="293">
        <f t="shared" si="8"/>
        <v>7.246376811594203</v>
      </c>
      <c r="O7" s="295">
        <f t="shared" si="9"/>
        <v>-0.47573739295908657</v>
      </c>
      <c r="P7" s="289">
        <v>3</v>
      </c>
      <c r="Q7" s="296" t="s">
        <v>120</v>
      </c>
      <c r="R7" s="275">
        <v>768</v>
      </c>
      <c r="S7" s="275">
        <v>776</v>
      </c>
      <c r="T7" s="292">
        <f t="shared" si="2"/>
        <v>-8</v>
      </c>
      <c r="U7" s="293">
        <f t="shared" si="3"/>
        <v>-1.0309278350515465</v>
      </c>
      <c r="V7" s="294">
        <f t="shared" si="4"/>
        <v>0.7611798287345386</v>
      </c>
      <c r="W7" s="295"/>
      <c r="X7" s="101">
        <v>3</v>
      </c>
      <c r="Y7" s="297" t="s">
        <v>342</v>
      </c>
      <c r="Z7" s="54">
        <v>319</v>
      </c>
      <c r="AA7" s="498">
        <v>382</v>
      </c>
      <c r="AB7" s="292">
        <f t="shared" si="5"/>
        <v>-63</v>
      </c>
      <c r="AC7" s="293">
        <f t="shared" si="6"/>
        <v>-16.49214659685864</v>
      </c>
      <c r="AD7" s="294">
        <f t="shared" si="10"/>
        <v>5.994291151284491</v>
      </c>
    </row>
    <row r="8" spans="1:30" ht="18" customHeight="1">
      <c r="A8" s="289">
        <v>4</v>
      </c>
      <c r="B8" s="296" t="s">
        <v>52</v>
      </c>
      <c r="C8" s="275">
        <v>524</v>
      </c>
      <c r="D8" s="275">
        <v>503</v>
      </c>
      <c r="E8" s="292">
        <f t="shared" si="0"/>
        <v>21</v>
      </c>
      <c r="F8" s="293">
        <f t="shared" si="11"/>
        <v>4.174950298210735</v>
      </c>
      <c r="G8" s="294">
        <f t="shared" si="7"/>
        <v>-1.9980970504281637</v>
      </c>
      <c r="H8" s="295"/>
      <c r="I8" s="289">
        <v>4</v>
      </c>
      <c r="J8" s="296" t="s">
        <v>92</v>
      </c>
      <c r="K8" s="275">
        <v>501</v>
      </c>
      <c r="L8" s="275">
        <v>563</v>
      </c>
      <c r="M8" s="292">
        <f t="shared" si="1"/>
        <v>-62</v>
      </c>
      <c r="N8" s="293">
        <f t="shared" si="8"/>
        <v>-11.012433392539965</v>
      </c>
      <c r="O8" s="295">
        <f t="shared" si="9"/>
        <v>5.899143672692674</v>
      </c>
      <c r="P8" s="289">
        <v>4</v>
      </c>
      <c r="Q8" s="296" t="s">
        <v>124</v>
      </c>
      <c r="R8" s="275">
        <v>931</v>
      </c>
      <c r="S8" s="275">
        <v>945</v>
      </c>
      <c r="T8" s="292">
        <f t="shared" si="2"/>
        <v>-14</v>
      </c>
      <c r="U8" s="293">
        <f t="shared" si="3"/>
        <v>-1.4814814814814816</v>
      </c>
      <c r="V8" s="294">
        <f t="shared" si="4"/>
        <v>1.3320647002854424</v>
      </c>
      <c r="W8" s="295"/>
      <c r="X8" s="101">
        <v>4</v>
      </c>
      <c r="Y8" s="297" t="s">
        <v>343</v>
      </c>
      <c r="Z8" s="54">
        <v>71</v>
      </c>
      <c r="AA8" s="498">
        <v>77</v>
      </c>
      <c r="AB8" s="292">
        <f t="shared" si="5"/>
        <v>-6</v>
      </c>
      <c r="AC8" s="293">
        <v>0</v>
      </c>
      <c r="AD8" s="294">
        <f t="shared" si="10"/>
        <v>0.570884871550904</v>
      </c>
    </row>
    <row r="9" spans="1:30" ht="18" customHeight="1">
      <c r="A9" s="289">
        <v>5</v>
      </c>
      <c r="B9" s="296" t="s">
        <v>56</v>
      </c>
      <c r="C9" s="275">
        <v>440</v>
      </c>
      <c r="D9" s="275">
        <v>444</v>
      </c>
      <c r="E9" s="292">
        <f t="shared" si="0"/>
        <v>-4</v>
      </c>
      <c r="F9" s="293">
        <f t="shared" si="11"/>
        <v>-0.9009009009009008</v>
      </c>
      <c r="G9" s="294">
        <f t="shared" si="7"/>
        <v>0.3805899143672693</v>
      </c>
      <c r="H9" s="295"/>
      <c r="I9" s="289">
        <v>5</v>
      </c>
      <c r="J9" s="296" t="s">
        <v>96</v>
      </c>
      <c r="K9" s="275">
        <v>1779</v>
      </c>
      <c r="L9" s="275">
        <v>1879</v>
      </c>
      <c r="M9" s="292">
        <f t="shared" si="1"/>
        <v>-100</v>
      </c>
      <c r="N9" s="293">
        <f t="shared" si="8"/>
        <v>-5.32197977647685</v>
      </c>
      <c r="O9" s="295">
        <f t="shared" si="9"/>
        <v>9.514747859181732</v>
      </c>
      <c r="P9" s="289">
        <v>5</v>
      </c>
      <c r="Q9" s="296" t="s">
        <v>128</v>
      </c>
      <c r="R9" s="275">
        <v>302</v>
      </c>
      <c r="S9" s="275">
        <v>309</v>
      </c>
      <c r="T9" s="292">
        <f t="shared" si="2"/>
        <v>-7</v>
      </c>
      <c r="U9" s="293">
        <f t="shared" si="3"/>
        <v>-2.26537216828479</v>
      </c>
      <c r="V9" s="294">
        <f t="shared" si="4"/>
        <v>0.6660323501427212</v>
      </c>
      <c r="W9" s="295"/>
      <c r="X9" s="765" t="s">
        <v>324</v>
      </c>
      <c r="Y9" s="769"/>
      <c r="Z9" s="492">
        <f>SUM(Z5:Z8)</f>
        <v>3543</v>
      </c>
      <c r="AA9" s="492">
        <f>SUM(AA5:AA8)</f>
        <v>3837</v>
      </c>
      <c r="AB9" s="494">
        <f>SUM(AB5:AB8)</f>
        <v>-294</v>
      </c>
      <c r="AC9" s="501">
        <f t="shared" si="6"/>
        <v>-7.66223612197029</v>
      </c>
      <c r="AD9" s="512">
        <f t="shared" si="10"/>
        <v>27.973358705994293</v>
      </c>
    </row>
    <row r="10" spans="1:30" ht="18" customHeight="1">
      <c r="A10" s="289">
        <v>6</v>
      </c>
      <c r="B10" s="296" t="s">
        <v>179</v>
      </c>
      <c r="C10" s="275">
        <v>901</v>
      </c>
      <c r="D10" s="275">
        <v>929</v>
      </c>
      <c r="E10" s="292">
        <f t="shared" si="0"/>
        <v>-28</v>
      </c>
      <c r="F10" s="293">
        <f t="shared" si="11"/>
        <v>-3.0139935414424115</v>
      </c>
      <c r="G10" s="294">
        <f t="shared" si="7"/>
        <v>2.664129400570885</v>
      </c>
      <c r="H10" s="295"/>
      <c r="I10" s="289">
        <v>6</v>
      </c>
      <c r="J10" s="296" t="s">
        <v>100</v>
      </c>
      <c r="K10" s="275">
        <v>1825</v>
      </c>
      <c r="L10" s="275">
        <v>1742</v>
      </c>
      <c r="M10" s="292">
        <f t="shared" si="1"/>
        <v>83</v>
      </c>
      <c r="N10" s="293">
        <f t="shared" si="8"/>
        <v>4.7646383467278985</v>
      </c>
      <c r="O10" s="295">
        <f t="shared" si="9"/>
        <v>-7.897240723120837</v>
      </c>
      <c r="P10" s="289">
        <v>6</v>
      </c>
      <c r="Q10" s="296" t="s">
        <v>132</v>
      </c>
      <c r="R10" s="275">
        <v>453</v>
      </c>
      <c r="S10" s="275">
        <v>511</v>
      </c>
      <c r="T10" s="292">
        <f t="shared" si="2"/>
        <v>-58</v>
      </c>
      <c r="U10" s="293">
        <f t="shared" si="3"/>
        <v>-11.350293542074363</v>
      </c>
      <c r="V10" s="294">
        <f t="shared" si="4"/>
        <v>5.518553758325404</v>
      </c>
      <c r="W10" s="295"/>
      <c r="X10" s="101">
        <v>1</v>
      </c>
      <c r="Y10" s="297" t="s">
        <v>344</v>
      </c>
      <c r="Z10" s="54">
        <v>708</v>
      </c>
      <c r="AA10" s="498">
        <v>749</v>
      </c>
      <c r="AB10" s="292">
        <f t="shared" si="5"/>
        <v>-41</v>
      </c>
      <c r="AC10" s="293">
        <f t="shared" si="6"/>
        <v>-5.473965287049399</v>
      </c>
      <c r="AD10" s="294">
        <f t="shared" si="10"/>
        <v>3.90104662226451</v>
      </c>
    </row>
    <row r="11" spans="1:30" ht="18" customHeight="1">
      <c r="A11" s="289">
        <v>7</v>
      </c>
      <c r="B11" s="296" t="s">
        <v>63</v>
      </c>
      <c r="C11" s="275">
        <v>331</v>
      </c>
      <c r="D11" s="275">
        <v>327</v>
      </c>
      <c r="E11" s="292">
        <f t="shared" si="0"/>
        <v>4</v>
      </c>
      <c r="F11" s="293">
        <f t="shared" si="11"/>
        <v>1.2232415902140672</v>
      </c>
      <c r="G11" s="294">
        <f t="shared" si="7"/>
        <v>-0.3805899143672693</v>
      </c>
      <c r="H11" s="295"/>
      <c r="I11" s="289">
        <v>7</v>
      </c>
      <c r="J11" s="296" t="s">
        <v>104</v>
      </c>
      <c r="K11" s="275">
        <v>60</v>
      </c>
      <c r="L11" s="275">
        <v>64</v>
      </c>
      <c r="M11" s="292">
        <f t="shared" si="1"/>
        <v>-4</v>
      </c>
      <c r="N11" s="293">
        <f t="shared" si="8"/>
        <v>-6.25</v>
      </c>
      <c r="O11" s="295">
        <f t="shared" si="9"/>
        <v>0.3805899143672693</v>
      </c>
      <c r="P11" s="289">
        <v>7</v>
      </c>
      <c r="Q11" s="296" t="s">
        <v>135</v>
      </c>
      <c r="R11" s="496" t="s">
        <v>225</v>
      </c>
      <c r="S11" s="496" t="s">
        <v>225</v>
      </c>
      <c r="T11" s="496" t="s">
        <v>225</v>
      </c>
      <c r="U11" s="496" t="s">
        <v>225</v>
      </c>
      <c r="V11" s="513" t="s">
        <v>225</v>
      </c>
      <c r="W11" s="295"/>
      <c r="X11" s="101">
        <v>2</v>
      </c>
      <c r="Y11" s="297" t="s">
        <v>345</v>
      </c>
      <c r="Z11" s="54">
        <v>857</v>
      </c>
      <c r="AA11" s="498">
        <v>943</v>
      </c>
      <c r="AB11" s="292">
        <f t="shared" si="5"/>
        <v>-86</v>
      </c>
      <c r="AC11" s="293">
        <f t="shared" si="6"/>
        <v>-9.11983032873807</v>
      </c>
      <c r="AD11" s="294">
        <f t="shared" si="10"/>
        <v>8.182683158896289</v>
      </c>
    </row>
    <row r="12" spans="1:30" ht="18" customHeight="1">
      <c r="A12" s="289">
        <v>8</v>
      </c>
      <c r="B12" s="296" t="s">
        <v>67</v>
      </c>
      <c r="C12" s="275">
        <v>227</v>
      </c>
      <c r="D12" s="275">
        <v>248</v>
      </c>
      <c r="E12" s="292">
        <f t="shared" si="0"/>
        <v>-21</v>
      </c>
      <c r="F12" s="293">
        <f t="shared" si="11"/>
        <v>-8.467741935483872</v>
      </c>
      <c r="G12" s="294">
        <f t="shared" si="7"/>
        <v>1.9980970504281637</v>
      </c>
      <c r="H12" s="295"/>
      <c r="I12" s="289">
        <v>8</v>
      </c>
      <c r="J12" s="296" t="s">
        <v>108</v>
      </c>
      <c r="K12" s="275">
        <v>112</v>
      </c>
      <c r="L12" s="275">
        <v>106</v>
      </c>
      <c r="M12" s="292">
        <f t="shared" si="1"/>
        <v>6</v>
      </c>
      <c r="N12" s="293">
        <f t="shared" si="8"/>
        <v>5.660377358490566</v>
      </c>
      <c r="O12" s="295">
        <f t="shared" si="9"/>
        <v>-0.570884871550904</v>
      </c>
      <c r="P12" s="289">
        <v>8</v>
      </c>
      <c r="Q12" s="296" t="s">
        <v>51</v>
      </c>
      <c r="R12" s="496" t="s">
        <v>225</v>
      </c>
      <c r="S12" s="496" t="s">
        <v>225</v>
      </c>
      <c r="T12" s="496" t="s">
        <v>225</v>
      </c>
      <c r="U12" s="496" t="s">
        <v>225</v>
      </c>
      <c r="V12" s="513" t="s">
        <v>225</v>
      </c>
      <c r="W12" s="295"/>
      <c r="X12" s="101">
        <v>3</v>
      </c>
      <c r="Y12" s="297" t="s">
        <v>346</v>
      </c>
      <c r="Z12" s="54">
        <v>321</v>
      </c>
      <c r="AA12" s="498">
        <v>408</v>
      </c>
      <c r="AB12" s="292">
        <f t="shared" si="5"/>
        <v>-87</v>
      </c>
      <c r="AC12" s="293">
        <f t="shared" si="6"/>
        <v>-21.323529411764707</v>
      </c>
      <c r="AD12" s="294">
        <f t="shared" si="10"/>
        <v>8.277830637488107</v>
      </c>
    </row>
    <row r="13" spans="1:30" ht="18" customHeight="1">
      <c r="A13" s="289">
        <v>9</v>
      </c>
      <c r="B13" s="296" t="s">
        <v>71</v>
      </c>
      <c r="C13" s="275">
        <v>98</v>
      </c>
      <c r="D13" s="275">
        <v>99</v>
      </c>
      <c r="E13" s="292">
        <f t="shared" si="0"/>
        <v>-1</v>
      </c>
      <c r="F13" s="293">
        <f t="shared" si="11"/>
        <v>-1.0101010101010102</v>
      </c>
      <c r="G13" s="294">
        <f t="shared" si="7"/>
        <v>0.09514747859181732</v>
      </c>
      <c r="H13" s="295"/>
      <c r="I13" s="289">
        <v>9</v>
      </c>
      <c r="J13" s="296" t="s">
        <v>112</v>
      </c>
      <c r="K13" s="275">
        <v>1149</v>
      </c>
      <c r="L13" s="275">
        <v>937</v>
      </c>
      <c r="M13" s="292">
        <f t="shared" si="1"/>
        <v>212</v>
      </c>
      <c r="N13" s="293">
        <f t="shared" si="8"/>
        <v>22.625400213447175</v>
      </c>
      <c r="O13" s="295">
        <f t="shared" si="9"/>
        <v>-20.17126546146527</v>
      </c>
      <c r="P13" s="289">
        <v>9</v>
      </c>
      <c r="Q13" s="296" t="s">
        <v>55</v>
      </c>
      <c r="R13" s="275">
        <v>591</v>
      </c>
      <c r="S13" s="275">
        <v>598</v>
      </c>
      <c r="T13" s="292">
        <f t="shared" si="2"/>
        <v>-7</v>
      </c>
      <c r="U13" s="293">
        <f>T13/S13%</f>
        <v>-1.1705685618729096</v>
      </c>
      <c r="V13" s="294">
        <f aca="true" t="shared" si="12" ref="V13:V26">T13/$AB$24%</f>
        <v>0.6660323501427212</v>
      </c>
      <c r="W13" s="295"/>
      <c r="X13" s="765" t="s">
        <v>377</v>
      </c>
      <c r="Y13" s="766"/>
      <c r="Z13" s="492">
        <f>SUM(Z10:Z12)</f>
        <v>1886</v>
      </c>
      <c r="AA13" s="492">
        <f>SUM(AA10:AA12)</f>
        <v>2100</v>
      </c>
      <c r="AB13" s="494">
        <f>SUM(AB10:AB12)</f>
        <v>-214</v>
      </c>
      <c r="AC13" s="501">
        <f t="shared" si="6"/>
        <v>-10.19047619047619</v>
      </c>
      <c r="AD13" s="512">
        <f t="shared" si="10"/>
        <v>20.361560418648907</v>
      </c>
    </row>
    <row r="14" spans="1:30" ht="18" customHeight="1">
      <c r="A14" s="289">
        <v>10</v>
      </c>
      <c r="B14" s="296" t="s">
        <v>75</v>
      </c>
      <c r="C14" s="275">
        <v>32</v>
      </c>
      <c r="D14" s="275">
        <v>43</v>
      </c>
      <c r="E14" s="292">
        <f t="shared" si="0"/>
        <v>-11</v>
      </c>
      <c r="F14" s="293">
        <f t="shared" si="11"/>
        <v>-25.58139534883721</v>
      </c>
      <c r="G14" s="294">
        <f t="shared" si="7"/>
        <v>1.0466222645099905</v>
      </c>
      <c r="H14" s="295"/>
      <c r="I14" s="289">
        <v>10</v>
      </c>
      <c r="J14" s="296" t="s">
        <v>116</v>
      </c>
      <c r="K14" s="275">
        <v>643</v>
      </c>
      <c r="L14" s="275">
        <v>698</v>
      </c>
      <c r="M14" s="292">
        <f t="shared" si="1"/>
        <v>-55</v>
      </c>
      <c r="N14" s="293">
        <f t="shared" si="8"/>
        <v>-7.8796561604584525</v>
      </c>
      <c r="O14" s="295">
        <f t="shared" si="9"/>
        <v>5.233111322549952</v>
      </c>
      <c r="P14" s="289">
        <v>10</v>
      </c>
      <c r="Q14" s="296" t="s">
        <v>59</v>
      </c>
      <c r="R14" s="275">
        <v>393</v>
      </c>
      <c r="S14" s="275">
        <v>344</v>
      </c>
      <c r="T14" s="292">
        <f t="shared" si="2"/>
        <v>49</v>
      </c>
      <c r="U14" s="293">
        <f>T14/S14%</f>
        <v>14.244186046511627</v>
      </c>
      <c r="V14" s="294">
        <f t="shared" si="12"/>
        <v>-4.662226450999048</v>
      </c>
      <c r="W14" s="295"/>
      <c r="X14" s="101">
        <v>1</v>
      </c>
      <c r="Y14" s="297" t="s">
        <v>347</v>
      </c>
      <c r="Z14" s="54">
        <v>651</v>
      </c>
      <c r="AA14" s="498">
        <v>645</v>
      </c>
      <c r="AB14" s="292">
        <f t="shared" si="5"/>
        <v>6</v>
      </c>
      <c r="AC14" s="293">
        <f>AB14/AA14%</f>
        <v>0.9302325581395349</v>
      </c>
      <c r="AD14" s="294">
        <f t="shared" si="10"/>
        <v>-0.570884871550904</v>
      </c>
    </row>
    <row r="15" spans="1:32" ht="18" customHeight="1">
      <c r="A15" s="289">
        <v>11</v>
      </c>
      <c r="B15" s="296" t="s">
        <v>79</v>
      </c>
      <c r="C15" s="275">
        <v>19</v>
      </c>
      <c r="D15" s="275">
        <v>19</v>
      </c>
      <c r="E15" s="292">
        <f t="shared" si="0"/>
        <v>0</v>
      </c>
      <c r="F15" s="293">
        <f t="shared" si="11"/>
        <v>0</v>
      </c>
      <c r="G15" s="294">
        <f t="shared" si="7"/>
        <v>0</v>
      </c>
      <c r="H15" s="295"/>
      <c r="I15" s="289">
        <v>11</v>
      </c>
      <c r="J15" s="296" t="s">
        <v>119</v>
      </c>
      <c r="K15" s="275">
        <v>5810</v>
      </c>
      <c r="L15" s="275">
        <v>5492</v>
      </c>
      <c r="M15" s="292">
        <f t="shared" si="1"/>
        <v>318</v>
      </c>
      <c r="N15" s="293">
        <f t="shared" si="8"/>
        <v>5.790240349599417</v>
      </c>
      <c r="O15" s="295">
        <f t="shared" si="9"/>
        <v>-30.25689819219791</v>
      </c>
      <c r="P15" s="289">
        <v>11</v>
      </c>
      <c r="Q15" s="296" t="s">
        <v>62</v>
      </c>
      <c r="R15" s="275">
        <v>657</v>
      </c>
      <c r="S15" s="275">
        <v>579</v>
      </c>
      <c r="T15" s="292">
        <f t="shared" si="2"/>
        <v>78</v>
      </c>
      <c r="U15" s="293">
        <f>T15/S15%</f>
        <v>13.471502590673575</v>
      </c>
      <c r="V15" s="294">
        <f t="shared" si="12"/>
        <v>-7.421503330161751</v>
      </c>
      <c r="W15" s="295"/>
      <c r="X15" s="101">
        <v>2</v>
      </c>
      <c r="Y15" s="297" t="s">
        <v>348</v>
      </c>
      <c r="Z15" s="54">
        <v>846</v>
      </c>
      <c r="AA15" s="498">
        <v>980</v>
      </c>
      <c r="AB15" s="292">
        <f t="shared" si="5"/>
        <v>-134</v>
      </c>
      <c r="AC15" s="293">
        <f>AB15/AA15%</f>
        <v>-13.673469387755102</v>
      </c>
      <c r="AD15" s="294">
        <f t="shared" si="10"/>
        <v>12.749762131303521</v>
      </c>
      <c r="AE15" s="289"/>
      <c r="AF15" s="289"/>
    </row>
    <row r="16" spans="1:32" ht="18" customHeight="1">
      <c r="A16" s="289">
        <v>12</v>
      </c>
      <c r="B16" s="296" t="s">
        <v>83</v>
      </c>
      <c r="C16" s="275">
        <v>367</v>
      </c>
      <c r="D16" s="275">
        <v>283</v>
      </c>
      <c r="E16" s="292">
        <f t="shared" si="0"/>
        <v>84</v>
      </c>
      <c r="F16" s="293">
        <f t="shared" si="11"/>
        <v>29.68197879858657</v>
      </c>
      <c r="G16" s="294">
        <f t="shared" si="7"/>
        <v>-7.992388201712655</v>
      </c>
      <c r="H16" s="295"/>
      <c r="I16" s="767" t="s">
        <v>306</v>
      </c>
      <c r="J16" s="766"/>
      <c r="K16" s="123">
        <f>SUM(K5:K15)</f>
        <v>14512</v>
      </c>
      <c r="L16" s="123">
        <f>SUM(L5:L15)</f>
        <v>14050</v>
      </c>
      <c r="M16" s="494">
        <f>SUM(M5:M15)</f>
        <v>462</v>
      </c>
      <c r="N16" s="501">
        <f t="shared" si="8"/>
        <v>3.288256227758007</v>
      </c>
      <c r="O16" s="304">
        <f t="shared" si="9"/>
        <v>-43.9581351094196</v>
      </c>
      <c r="P16" s="289">
        <v>12</v>
      </c>
      <c r="Q16" s="296" t="s">
        <v>66</v>
      </c>
      <c r="R16" s="275">
        <v>762</v>
      </c>
      <c r="S16" s="275">
        <v>612</v>
      </c>
      <c r="T16" s="292">
        <f t="shared" si="2"/>
        <v>150</v>
      </c>
      <c r="U16" s="293">
        <f>T16/S16%</f>
        <v>24.509803921568626</v>
      </c>
      <c r="V16" s="294">
        <f t="shared" si="12"/>
        <v>-14.272121788772598</v>
      </c>
      <c r="W16" s="295"/>
      <c r="X16" s="765" t="s">
        <v>378</v>
      </c>
      <c r="Y16" s="773"/>
      <c r="Z16" s="492">
        <f>SUM(Z14:Z15)</f>
        <v>1497</v>
      </c>
      <c r="AA16" s="492">
        <f>SUM(AA14:AA15)</f>
        <v>1625</v>
      </c>
      <c r="AB16" s="494">
        <f>SUM(AB14:AB15)</f>
        <v>-128</v>
      </c>
      <c r="AC16" s="501">
        <f t="shared" si="6"/>
        <v>-7.876923076923077</v>
      </c>
      <c r="AD16" s="512">
        <f t="shared" si="10"/>
        <v>12.178877259752618</v>
      </c>
      <c r="AE16" s="289"/>
      <c r="AF16" s="289"/>
    </row>
    <row r="17" spans="1:32" ht="18" customHeight="1">
      <c r="A17" s="289">
        <v>13</v>
      </c>
      <c r="B17" s="296" t="s">
        <v>87</v>
      </c>
      <c r="C17" s="275">
        <v>108</v>
      </c>
      <c r="D17" s="275">
        <v>86</v>
      </c>
      <c r="E17" s="292">
        <f t="shared" si="0"/>
        <v>22</v>
      </c>
      <c r="F17" s="293">
        <f t="shared" si="11"/>
        <v>25.58139534883721</v>
      </c>
      <c r="G17" s="294">
        <f t="shared" si="7"/>
        <v>-2.093244529019981</v>
      </c>
      <c r="H17" s="295"/>
      <c r="I17" s="289">
        <v>1</v>
      </c>
      <c r="J17" s="296" t="s">
        <v>127</v>
      </c>
      <c r="K17" s="275">
        <v>449</v>
      </c>
      <c r="L17" s="275">
        <v>481</v>
      </c>
      <c r="M17" s="292">
        <f t="shared" si="1"/>
        <v>-32</v>
      </c>
      <c r="N17" s="293">
        <f t="shared" si="8"/>
        <v>-6.652806652806653</v>
      </c>
      <c r="O17" s="295">
        <f t="shared" si="9"/>
        <v>3.0447193149381544</v>
      </c>
      <c r="P17" s="767" t="s">
        <v>316</v>
      </c>
      <c r="Q17" s="766"/>
      <c r="R17" s="123">
        <f>SUM(R5:R16)</f>
        <v>9777</v>
      </c>
      <c r="S17" s="123">
        <f>SUM(S5:S16)</f>
        <v>9295</v>
      </c>
      <c r="T17" s="494">
        <f t="shared" si="2"/>
        <v>482</v>
      </c>
      <c r="U17" s="501">
        <f>T17/S17%</f>
        <v>5.185583647122108</v>
      </c>
      <c r="V17" s="512">
        <f t="shared" si="12"/>
        <v>-45.861084681255946</v>
      </c>
      <c r="W17" s="295"/>
      <c r="X17" s="101">
        <v>1</v>
      </c>
      <c r="Y17" s="297" t="s">
        <v>349</v>
      </c>
      <c r="Z17" s="54">
        <v>882</v>
      </c>
      <c r="AA17" s="498">
        <v>942</v>
      </c>
      <c r="AB17" s="292">
        <f t="shared" si="5"/>
        <v>-60</v>
      </c>
      <c r="AC17" s="293">
        <f t="shared" si="6"/>
        <v>-6.369426751592357</v>
      </c>
      <c r="AD17" s="294">
        <f t="shared" si="10"/>
        <v>5.708848715509039</v>
      </c>
      <c r="AE17" s="289"/>
      <c r="AF17" s="289"/>
    </row>
    <row r="18" spans="1:32" ht="18" customHeight="1">
      <c r="A18" s="289">
        <v>14</v>
      </c>
      <c r="B18" s="296" t="s">
        <v>91</v>
      </c>
      <c r="C18" s="275">
        <v>312</v>
      </c>
      <c r="D18" s="275">
        <v>351</v>
      </c>
      <c r="E18" s="292">
        <f t="shared" si="0"/>
        <v>-39</v>
      </c>
      <c r="F18" s="293">
        <f t="shared" si="11"/>
        <v>-11.111111111111112</v>
      </c>
      <c r="G18" s="294">
        <f t="shared" si="7"/>
        <v>3.7107516650808754</v>
      </c>
      <c r="H18" s="295"/>
      <c r="I18" s="289">
        <v>2</v>
      </c>
      <c r="J18" s="296" t="s">
        <v>131</v>
      </c>
      <c r="K18" s="275">
        <v>547</v>
      </c>
      <c r="L18" s="275">
        <v>557</v>
      </c>
      <c r="M18" s="292">
        <f t="shared" si="1"/>
        <v>-10</v>
      </c>
      <c r="N18" s="293">
        <f t="shared" si="8"/>
        <v>-1.7953321364452424</v>
      </c>
      <c r="O18" s="295">
        <f t="shared" si="9"/>
        <v>0.9514747859181731</v>
      </c>
      <c r="P18" s="289">
        <v>1</v>
      </c>
      <c r="Q18" s="296" t="s">
        <v>138</v>
      </c>
      <c r="R18" s="472">
        <v>764</v>
      </c>
      <c r="S18" s="275">
        <v>588</v>
      </c>
      <c r="T18" s="292">
        <f aca="true" t="shared" si="13" ref="T18:T46">R18-S18</f>
        <v>176</v>
      </c>
      <c r="U18" s="293">
        <f aca="true" t="shared" si="14" ref="U18:U26">T18/S18%</f>
        <v>29.931972789115648</v>
      </c>
      <c r="V18" s="294">
        <f t="shared" si="12"/>
        <v>-16.74595623215985</v>
      </c>
      <c r="W18" s="295"/>
      <c r="X18" s="101">
        <v>2</v>
      </c>
      <c r="Y18" s="297" t="s">
        <v>350</v>
      </c>
      <c r="Z18" s="54">
        <v>781</v>
      </c>
      <c r="AA18" s="498">
        <v>868</v>
      </c>
      <c r="AB18" s="292">
        <f t="shared" si="5"/>
        <v>-87</v>
      </c>
      <c r="AC18" s="293">
        <f t="shared" si="6"/>
        <v>-10.023041474654379</v>
      </c>
      <c r="AD18" s="294">
        <f t="shared" si="10"/>
        <v>8.277830637488107</v>
      </c>
      <c r="AE18" s="289"/>
      <c r="AF18" s="289"/>
    </row>
    <row r="19" spans="1:32" ht="18" customHeight="1">
      <c r="A19" s="289">
        <v>15</v>
      </c>
      <c r="B19" s="296" t="s">
        <v>95</v>
      </c>
      <c r="C19" s="275">
        <v>86</v>
      </c>
      <c r="D19" s="275">
        <v>98</v>
      </c>
      <c r="E19" s="292">
        <f t="shared" si="0"/>
        <v>-12</v>
      </c>
      <c r="F19" s="293">
        <f t="shared" si="11"/>
        <v>-12.244897959183673</v>
      </c>
      <c r="G19" s="294">
        <f t="shared" si="7"/>
        <v>1.141769743101808</v>
      </c>
      <c r="H19" s="295"/>
      <c r="I19" s="289">
        <v>3</v>
      </c>
      <c r="J19" s="296" t="s">
        <v>134</v>
      </c>
      <c r="K19" s="275">
        <v>798</v>
      </c>
      <c r="L19" s="275">
        <v>862</v>
      </c>
      <c r="M19" s="292">
        <f t="shared" si="1"/>
        <v>-64</v>
      </c>
      <c r="N19" s="293">
        <f t="shared" si="8"/>
        <v>-7.424593967517402</v>
      </c>
      <c r="O19" s="295">
        <f t="shared" si="9"/>
        <v>6.089438629876309</v>
      </c>
      <c r="P19" s="289">
        <v>2</v>
      </c>
      <c r="Q19" s="296" t="s">
        <v>141</v>
      </c>
      <c r="R19" s="472">
        <v>1160</v>
      </c>
      <c r="S19" s="275">
        <v>1113</v>
      </c>
      <c r="T19" s="292">
        <f t="shared" si="13"/>
        <v>47</v>
      </c>
      <c r="U19" s="293">
        <f t="shared" si="14"/>
        <v>4.222821203953279</v>
      </c>
      <c r="V19" s="294">
        <f t="shared" si="12"/>
        <v>-4.471931493815414</v>
      </c>
      <c r="W19" s="295"/>
      <c r="X19" s="101">
        <v>3</v>
      </c>
      <c r="Y19" s="297" t="s">
        <v>351</v>
      </c>
      <c r="Z19" s="54">
        <v>1295</v>
      </c>
      <c r="AA19" s="498">
        <v>1291</v>
      </c>
      <c r="AB19" s="292">
        <f t="shared" si="5"/>
        <v>4</v>
      </c>
      <c r="AC19" s="293">
        <f t="shared" si="6"/>
        <v>0.30983733539891556</v>
      </c>
      <c r="AD19" s="294">
        <f t="shared" si="10"/>
        <v>-0.3805899143672693</v>
      </c>
      <c r="AE19" s="289"/>
      <c r="AF19" s="289"/>
    </row>
    <row r="20" spans="1:32" ht="18" customHeight="1">
      <c r="A20" s="289">
        <v>16</v>
      </c>
      <c r="B20" s="296" t="s">
        <v>99</v>
      </c>
      <c r="C20" s="275">
        <v>158</v>
      </c>
      <c r="D20" s="275">
        <v>155</v>
      </c>
      <c r="E20" s="292">
        <f t="shared" si="0"/>
        <v>3</v>
      </c>
      <c r="F20" s="293">
        <f t="shared" si="11"/>
        <v>1.9354838709677418</v>
      </c>
      <c r="G20" s="294">
        <f t="shared" si="7"/>
        <v>-0.285442435775452</v>
      </c>
      <c r="H20" s="295"/>
      <c r="I20" s="289">
        <v>4</v>
      </c>
      <c r="J20" s="296" t="s">
        <v>137</v>
      </c>
      <c r="K20" s="275">
        <v>128</v>
      </c>
      <c r="L20" s="275">
        <v>136</v>
      </c>
      <c r="M20" s="292">
        <f t="shared" si="1"/>
        <v>-8</v>
      </c>
      <c r="N20" s="293">
        <f t="shared" si="8"/>
        <v>-5.88235294117647</v>
      </c>
      <c r="O20" s="295">
        <f t="shared" si="9"/>
        <v>0.7611798287345386</v>
      </c>
      <c r="P20" s="289">
        <v>3</v>
      </c>
      <c r="Q20" s="296" t="s">
        <v>144</v>
      </c>
      <c r="R20" s="472">
        <v>586</v>
      </c>
      <c r="S20" s="275">
        <v>564</v>
      </c>
      <c r="T20" s="292">
        <f t="shared" si="13"/>
        <v>22</v>
      </c>
      <c r="U20" s="293">
        <f t="shared" si="14"/>
        <v>3.900709219858156</v>
      </c>
      <c r="V20" s="294">
        <f t="shared" si="12"/>
        <v>-2.093244529019981</v>
      </c>
      <c r="W20" s="295"/>
      <c r="X20" s="765" t="s">
        <v>379</v>
      </c>
      <c r="Y20" s="766"/>
      <c r="Z20" s="492">
        <f>SUM(Z17:Z19)</f>
        <v>2958</v>
      </c>
      <c r="AA20" s="492">
        <f>SUM(AA17:AA19)</f>
        <v>3101</v>
      </c>
      <c r="AB20" s="494">
        <f>SUM(AB17:AB19)</f>
        <v>-143</v>
      </c>
      <c r="AC20" s="501">
        <f t="shared" si="6"/>
        <v>-4.611415672363753</v>
      </c>
      <c r="AD20" s="512">
        <f t="shared" si="10"/>
        <v>13.606089438629876</v>
      </c>
      <c r="AE20" s="289"/>
      <c r="AF20" s="289"/>
    </row>
    <row r="21" spans="1:32" ht="18" customHeight="1">
      <c r="A21" s="289">
        <v>17</v>
      </c>
      <c r="B21" s="296" t="s">
        <v>103</v>
      </c>
      <c r="C21" s="275">
        <v>348</v>
      </c>
      <c r="D21" s="275">
        <v>382</v>
      </c>
      <c r="E21" s="292">
        <f t="shared" si="0"/>
        <v>-34</v>
      </c>
      <c r="F21" s="293">
        <f t="shared" si="11"/>
        <v>-8.900523560209425</v>
      </c>
      <c r="G21" s="294">
        <f t="shared" si="7"/>
        <v>3.2350142721217887</v>
      </c>
      <c r="H21" s="295"/>
      <c r="I21" s="289">
        <v>5</v>
      </c>
      <c r="J21" s="296" t="s">
        <v>140</v>
      </c>
      <c r="K21" s="275">
        <v>156</v>
      </c>
      <c r="L21" s="275">
        <v>172</v>
      </c>
      <c r="M21" s="292">
        <f t="shared" si="1"/>
        <v>-16</v>
      </c>
      <c r="N21" s="293">
        <f t="shared" si="8"/>
        <v>-9.30232558139535</v>
      </c>
      <c r="O21" s="295">
        <f t="shared" si="9"/>
        <v>1.5223596574690772</v>
      </c>
      <c r="P21" s="289">
        <v>4</v>
      </c>
      <c r="Q21" s="296" t="s">
        <v>147</v>
      </c>
      <c r="R21" s="472">
        <v>1431</v>
      </c>
      <c r="S21" s="275">
        <v>1348</v>
      </c>
      <c r="T21" s="292">
        <f t="shared" si="13"/>
        <v>83</v>
      </c>
      <c r="U21" s="293">
        <f t="shared" si="14"/>
        <v>6.15727002967359</v>
      </c>
      <c r="V21" s="294">
        <f t="shared" si="12"/>
        <v>-7.897240723120837</v>
      </c>
      <c r="W21" s="295"/>
      <c r="X21" s="287"/>
      <c r="Y21" s="298"/>
      <c r="Z21" s="498"/>
      <c r="AA21" s="498"/>
      <c r="AB21" s="292"/>
      <c r="AC21" s="293"/>
      <c r="AD21" s="294"/>
      <c r="AE21" s="289"/>
      <c r="AF21" s="289"/>
    </row>
    <row r="22" spans="1:32" ht="18" customHeight="1">
      <c r="A22" s="289">
        <v>18</v>
      </c>
      <c r="B22" s="296" t="s">
        <v>107</v>
      </c>
      <c r="C22" s="275">
        <v>305</v>
      </c>
      <c r="D22" s="275">
        <v>302</v>
      </c>
      <c r="E22" s="292">
        <f t="shared" si="0"/>
        <v>3</v>
      </c>
      <c r="F22" s="293">
        <f t="shared" si="11"/>
        <v>0.9933774834437086</v>
      </c>
      <c r="G22" s="294">
        <f t="shared" si="7"/>
        <v>-0.285442435775452</v>
      </c>
      <c r="H22" s="295"/>
      <c r="I22" s="289">
        <v>6</v>
      </c>
      <c r="J22" s="296" t="s">
        <v>143</v>
      </c>
      <c r="K22" s="275">
        <v>749</v>
      </c>
      <c r="L22" s="275">
        <v>823</v>
      </c>
      <c r="M22" s="292">
        <f t="shared" si="1"/>
        <v>-74</v>
      </c>
      <c r="N22" s="293">
        <f t="shared" si="8"/>
        <v>-8.99149453219927</v>
      </c>
      <c r="O22" s="295">
        <f t="shared" si="9"/>
        <v>7.040913415794481</v>
      </c>
      <c r="P22" s="289">
        <v>5</v>
      </c>
      <c r="Q22" s="296" t="s">
        <v>150</v>
      </c>
      <c r="R22" s="472">
        <v>1403</v>
      </c>
      <c r="S22" s="275">
        <v>1343</v>
      </c>
      <c r="T22" s="292">
        <f t="shared" si="13"/>
        <v>60</v>
      </c>
      <c r="U22" s="293">
        <f t="shared" si="14"/>
        <v>4.467609828741623</v>
      </c>
      <c r="V22" s="294">
        <f t="shared" si="12"/>
        <v>-5.708848715509039</v>
      </c>
      <c r="W22" s="295"/>
      <c r="X22" s="767"/>
      <c r="Y22" s="766"/>
      <c r="Z22" s="123"/>
      <c r="AA22" s="123"/>
      <c r="AB22" s="494"/>
      <c r="AC22" s="501"/>
      <c r="AD22" s="512"/>
      <c r="AE22" s="289"/>
      <c r="AF22" s="289"/>
    </row>
    <row r="23" spans="1:32" ht="18" customHeight="1">
      <c r="A23" s="289">
        <v>19</v>
      </c>
      <c r="B23" s="296" t="s">
        <v>111</v>
      </c>
      <c r="C23" s="275">
        <v>171</v>
      </c>
      <c r="D23" s="275">
        <v>202</v>
      </c>
      <c r="E23" s="292">
        <f t="shared" si="0"/>
        <v>-31</v>
      </c>
      <c r="F23" s="293">
        <f t="shared" si="11"/>
        <v>-15.346534653465346</v>
      </c>
      <c r="G23" s="294">
        <f t="shared" si="7"/>
        <v>2.949571836346337</v>
      </c>
      <c r="H23" s="295"/>
      <c r="I23" s="289">
        <v>7</v>
      </c>
      <c r="J23" s="296" t="s">
        <v>146</v>
      </c>
      <c r="K23" s="275">
        <v>574</v>
      </c>
      <c r="L23" s="275">
        <v>602</v>
      </c>
      <c r="M23" s="292">
        <f t="shared" si="1"/>
        <v>-28</v>
      </c>
      <c r="N23" s="293">
        <f t="shared" si="8"/>
        <v>-4.651162790697675</v>
      </c>
      <c r="O23" s="295">
        <f t="shared" si="9"/>
        <v>2.664129400570885</v>
      </c>
      <c r="P23" s="289">
        <v>6</v>
      </c>
      <c r="Q23" s="296" t="s">
        <v>153</v>
      </c>
      <c r="R23" s="472">
        <v>1602</v>
      </c>
      <c r="S23" s="275">
        <v>1656</v>
      </c>
      <c r="T23" s="292">
        <f t="shared" si="13"/>
        <v>-54</v>
      </c>
      <c r="U23" s="293">
        <f t="shared" si="14"/>
        <v>-3.2608695652173916</v>
      </c>
      <c r="V23" s="294">
        <f t="shared" si="12"/>
        <v>5.137963843958135</v>
      </c>
      <c r="W23" s="295"/>
      <c r="X23" s="765"/>
      <c r="Y23" s="766"/>
      <c r="Z23" s="492"/>
      <c r="AA23" s="492"/>
      <c r="AB23" s="494"/>
      <c r="AC23" s="501"/>
      <c r="AD23" s="512"/>
      <c r="AE23" s="289"/>
      <c r="AF23" s="289"/>
    </row>
    <row r="24" spans="1:32" ht="18" customHeight="1">
      <c r="A24" s="289">
        <v>20</v>
      </c>
      <c r="B24" s="296" t="s">
        <v>115</v>
      </c>
      <c r="C24" s="275">
        <v>592</v>
      </c>
      <c r="D24" s="275">
        <v>679</v>
      </c>
      <c r="E24" s="292">
        <f t="shared" si="0"/>
        <v>-87</v>
      </c>
      <c r="F24" s="293">
        <f t="shared" si="11"/>
        <v>-12.812960235640649</v>
      </c>
      <c r="G24" s="294">
        <f t="shared" si="7"/>
        <v>8.277830637488107</v>
      </c>
      <c r="H24" s="295"/>
      <c r="I24" s="767" t="s">
        <v>307</v>
      </c>
      <c r="J24" s="766"/>
      <c r="K24" s="123">
        <f>SUM(K17:K23)</f>
        <v>3401</v>
      </c>
      <c r="L24" s="123">
        <f>SUM(L17:L23)</f>
        <v>3633</v>
      </c>
      <c r="M24" s="494">
        <f>SUM(M17:M23)</f>
        <v>-232</v>
      </c>
      <c r="N24" s="501">
        <f t="shared" si="8"/>
        <v>-6.385906963941646</v>
      </c>
      <c r="O24" s="304">
        <f t="shared" si="9"/>
        <v>22.074215033301616</v>
      </c>
      <c r="P24" s="289">
        <v>7</v>
      </c>
      <c r="Q24" s="296" t="s">
        <v>156</v>
      </c>
      <c r="R24" s="472">
        <v>1369</v>
      </c>
      <c r="S24" s="275">
        <v>1501</v>
      </c>
      <c r="T24" s="292">
        <f t="shared" si="13"/>
        <v>-132</v>
      </c>
      <c r="U24" s="293">
        <f t="shared" si="14"/>
        <v>-8.794137241838774</v>
      </c>
      <c r="V24" s="294">
        <f t="shared" si="12"/>
        <v>12.559467174119886</v>
      </c>
      <c r="W24" s="295"/>
      <c r="X24" s="760" t="s">
        <v>352</v>
      </c>
      <c r="Y24" s="761"/>
      <c r="Z24" s="499">
        <v>103678</v>
      </c>
      <c r="AA24" s="499">
        <v>104729</v>
      </c>
      <c r="AB24" s="500">
        <f t="shared" si="5"/>
        <v>-1051</v>
      </c>
      <c r="AC24" s="503">
        <f t="shared" si="6"/>
        <v>-1.003542476295964</v>
      </c>
      <c r="AD24" s="514">
        <v>100</v>
      </c>
      <c r="AE24" s="289"/>
      <c r="AF24" s="289"/>
    </row>
    <row r="25" spans="1:32" ht="18" customHeight="1">
      <c r="A25" s="289">
        <v>21</v>
      </c>
      <c r="B25" s="296" t="s">
        <v>118</v>
      </c>
      <c r="C25" s="275">
        <v>495</v>
      </c>
      <c r="D25" s="275">
        <v>515</v>
      </c>
      <c r="E25" s="292">
        <f t="shared" si="0"/>
        <v>-20</v>
      </c>
      <c r="F25" s="293">
        <f t="shared" si="11"/>
        <v>-3.8834951456310676</v>
      </c>
      <c r="G25" s="294">
        <f t="shared" si="7"/>
        <v>1.9029495718363463</v>
      </c>
      <c r="H25" s="295"/>
      <c r="I25" s="289">
        <v>1</v>
      </c>
      <c r="J25" s="296" t="s">
        <v>152</v>
      </c>
      <c r="K25" s="275">
        <v>1634</v>
      </c>
      <c r="L25" s="275">
        <v>1642</v>
      </c>
      <c r="M25" s="292">
        <f t="shared" si="1"/>
        <v>-8</v>
      </c>
      <c r="N25" s="293">
        <f t="shared" si="8"/>
        <v>-0.48721071863580995</v>
      </c>
      <c r="O25" s="295">
        <f t="shared" si="9"/>
        <v>0.7611798287345386</v>
      </c>
      <c r="P25" s="289">
        <v>8</v>
      </c>
      <c r="Q25" s="296" t="s">
        <v>42</v>
      </c>
      <c r="R25" s="472">
        <v>840</v>
      </c>
      <c r="S25" s="275">
        <v>952</v>
      </c>
      <c r="T25" s="292">
        <f t="shared" si="13"/>
        <v>-112</v>
      </c>
      <c r="U25" s="293">
        <f t="shared" si="14"/>
        <v>-11.764705882352942</v>
      </c>
      <c r="V25" s="294">
        <f t="shared" si="12"/>
        <v>10.65651760228354</v>
      </c>
      <c r="W25" s="295"/>
      <c r="X25" s="302"/>
      <c r="Y25" s="302"/>
      <c r="Z25" s="289"/>
      <c r="AA25" s="303"/>
      <c r="AB25" s="289"/>
      <c r="AC25" s="289"/>
      <c r="AD25" s="289"/>
      <c r="AE25" s="289"/>
      <c r="AF25" s="289"/>
    </row>
    <row r="26" spans="1:32" ht="18" customHeight="1">
      <c r="A26" s="289">
        <v>22</v>
      </c>
      <c r="B26" s="296" t="s">
        <v>122</v>
      </c>
      <c r="C26" s="275">
        <v>206</v>
      </c>
      <c r="D26" s="275">
        <v>209</v>
      </c>
      <c r="E26" s="292">
        <f t="shared" si="0"/>
        <v>-3</v>
      </c>
      <c r="F26" s="293">
        <f t="shared" si="11"/>
        <v>-1.4354066985645935</v>
      </c>
      <c r="G26" s="294">
        <f t="shared" si="7"/>
        <v>0.285442435775452</v>
      </c>
      <c r="H26" s="295"/>
      <c r="I26" s="289">
        <v>2</v>
      </c>
      <c r="J26" s="296" t="s">
        <v>155</v>
      </c>
      <c r="K26" s="275">
        <v>3696</v>
      </c>
      <c r="L26" s="275">
        <v>3338</v>
      </c>
      <c r="M26" s="292">
        <f t="shared" si="1"/>
        <v>358</v>
      </c>
      <c r="N26" s="293">
        <f t="shared" si="8"/>
        <v>10.72498502097064</v>
      </c>
      <c r="O26" s="295">
        <f t="shared" si="9"/>
        <v>-34.0627973358706</v>
      </c>
      <c r="P26" s="289">
        <v>9</v>
      </c>
      <c r="Q26" s="296" t="s">
        <v>45</v>
      </c>
      <c r="R26" s="472">
        <v>965</v>
      </c>
      <c r="S26" s="275">
        <v>982</v>
      </c>
      <c r="T26" s="292">
        <f t="shared" si="13"/>
        <v>-17</v>
      </c>
      <c r="U26" s="293">
        <f t="shared" si="14"/>
        <v>-1.7311608961303462</v>
      </c>
      <c r="V26" s="294">
        <f t="shared" si="12"/>
        <v>1.6175071360608944</v>
      </c>
      <c r="W26" s="295"/>
      <c r="Y26" s="493"/>
      <c r="AE26" s="289"/>
      <c r="AF26" s="289"/>
    </row>
    <row r="27" spans="1:32" ht="18" customHeight="1">
      <c r="A27" s="289">
        <v>23</v>
      </c>
      <c r="B27" s="296" t="s">
        <v>126</v>
      </c>
      <c r="C27" s="275">
        <v>361</v>
      </c>
      <c r="D27" s="275">
        <v>399</v>
      </c>
      <c r="E27" s="292">
        <f t="shared" si="0"/>
        <v>-38</v>
      </c>
      <c r="F27" s="293">
        <f t="shared" si="11"/>
        <v>-9.523809523809524</v>
      </c>
      <c r="G27" s="294">
        <f t="shared" si="7"/>
        <v>3.6156041864890582</v>
      </c>
      <c r="H27" s="295"/>
      <c r="I27" s="289">
        <v>3</v>
      </c>
      <c r="J27" s="296" t="s">
        <v>41</v>
      </c>
      <c r="K27" s="275">
        <v>2786</v>
      </c>
      <c r="L27" s="275">
        <v>2701</v>
      </c>
      <c r="M27" s="292">
        <f t="shared" si="1"/>
        <v>85</v>
      </c>
      <c r="N27" s="293">
        <f t="shared" si="8"/>
        <v>3.1469825990373934</v>
      </c>
      <c r="O27" s="295">
        <f t="shared" si="9"/>
        <v>-8.087535680304471</v>
      </c>
      <c r="P27" s="289">
        <v>10</v>
      </c>
      <c r="Q27" s="296" t="s">
        <v>308</v>
      </c>
      <c r="R27" s="472">
        <v>499</v>
      </c>
      <c r="S27" s="275">
        <v>504</v>
      </c>
      <c r="T27" s="292">
        <f t="shared" si="13"/>
        <v>-5</v>
      </c>
      <c r="U27" s="502" t="s">
        <v>617</v>
      </c>
      <c r="V27" s="294">
        <f aca="true" t="shared" si="15" ref="V27:V50">T27/$AB$24%</f>
        <v>0.47573739295908657</v>
      </c>
      <c r="W27" s="295"/>
      <c r="X27" s="461"/>
      <c r="Y27" s="413"/>
      <c r="AA27" s="413"/>
      <c r="AB27" s="414"/>
      <c r="AC27" s="304"/>
      <c r="AD27" s="304"/>
      <c r="AE27" s="289"/>
      <c r="AF27" s="289"/>
    </row>
    <row r="28" spans="1:32" ht="18" customHeight="1">
      <c r="A28" s="289">
        <v>24</v>
      </c>
      <c r="B28" s="296" t="s">
        <v>130</v>
      </c>
      <c r="C28" s="275">
        <v>314</v>
      </c>
      <c r="D28" s="275">
        <v>368</v>
      </c>
      <c r="E28" s="292">
        <f t="shared" si="0"/>
        <v>-54</v>
      </c>
      <c r="F28" s="293">
        <f t="shared" si="11"/>
        <v>-14.67391304347826</v>
      </c>
      <c r="G28" s="294">
        <f t="shared" si="7"/>
        <v>5.137963843958135</v>
      </c>
      <c r="H28" s="295"/>
      <c r="I28" s="289">
        <v>4</v>
      </c>
      <c r="J28" s="296" t="s">
        <v>44</v>
      </c>
      <c r="K28" s="275">
        <v>572</v>
      </c>
      <c r="L28" s="275">
        <v>657</v>
      </c>
      <c r="M28" s="292">
        <f t="shared" si="1"/>
        <v>-85</v>
      </c>
      <c r="N28" s="293">
        <f t="shared" si="8"/>
        <v>-12.93759512937595</v>
      </c>
      <c r="O28" s="295">
        <f t="shared" si="9"/>
        <v>8.087535680304471</v>
      </c>
      <c r="P28" s="289">
        <v>11</v>
      </c>
      <c r="Q28" s="296" t="s">
        <v>309</v>
      </c>
      <c r="R28" s="472">
        <v>469</v>
      </c>
      <c r="S28" s="275">
        <v>395</v>
      </c>
      <c r="T28" s="292">
        <f t="shared" si="13"/>
        <v>74</v>
      </c>
      <c r="U28" s="502" t="s">
        <v>617</v>
      </c>
      <c r="V28" s="294">
        <f t="shared" si="15"/>
        <v>-7.040913415794481</v>
      </c>
      <c r="W28" s="295"/>
      <c r="AE28" s="289"/>
      <c r="AF28" s="289"/>
    </row>
    <row r="29" spans="1:32" ht="18" customHeight="1">
      <c r="A29" s="289">
        <v>25</v>
      </c>
      <c r="B29" s="296" t="s">
        <v>133</v>
      </c>
      <c r="C29" s="275">
        <v>172</v>
      </c>
      <c r="D29" s="275">
        <v>202</v>
      </c>
      <c r="E29" s="292">
        <f t="shared" si="0"/>
        <v>-30</v>
      </c>
      <c r="F29" s="293">
        <f t="shared" si="11"/>
        <v>-14.851485148514852</v>
      </c>
      <c r="G29" s="294">
        <f t="shared" si="7"/>
        <v>2.8544243577545196</v>
      </c>
      <c r="H29" s="295"/>
      <c r="I29" s="289">
        <v>5</v>
      </c>
      <c r="J29" s="296" t="s">
        <v>47</v>
      </c>
      <c r="K29" s="275">
        <v>437</v>
      </c>
      <c r="L29" s="275">
        <v>482</v>
      </c>
      <c r="M29" s="292">
        <f t="shared" si="1"/>
        <v>-45</v>
      </c>
      <c r="N29" s="293">
        <f t="shared" si="8"/>
        <v>-9.33609958506224</v>
      </c>
      <c r="O29" s="295">
        <f t="shared" si="9"/>
        <v>4.28163653663178</v>
      </c>
      <c r="P29" s="289">
        <v>12</v>
      </c>
      <c r="Q29" s="296" t="s">
        <v>310</v>
      </c>
      <c r="R29" s="472">
        <v>1743</v>
      </c>
      <c r="S29" s="275">
        <v>1704</v>
      </c>
      <c r="T29" s="292">
        <f t="shared" si="13"/>
        <v>39</v>
      </c>
      <c r="U29" s="502" t="s">
        <v>617</v>
      </c>
      <c r="V29" s="294">
        <f t="shared" si="15"/>
        <v>-3.7107516650808754</v>
      </c>
      <c r="W29" s="295"/>
      <c r="AE29" s="289"/>
      <c r="AF29" s="289"/>
    </row>
    <row r="30" spans="1:32" ht="18" customHeight="1">
      <c r="A30" s="289">
        <v>26</v>
      </c>
      <c r="B30" s="296" t="s">
        <v>136</v>
      </c>
      <c r="C30" s="275">
        <v>206</v>
      </c>
      <c r="D30" s="275">
        <v>254</v>
      </c>
      <c r="E30" s="292">
        <f t="shared" si="0"/>
        <v>-48</v>
      </c>
      <c r="F30" s="293">
        <f t="shared" si="11"/>
        <v>-18.89763779527559</v>
      </c>
      <c r="G30" s="294">
        <f t="shared" si="7"/>
        <v>4.567078972407232</v>
      </c>
      <c r="H30" s="295"/>
      <c r="I30" s="289">
        <v>6</v>
      </c>
      <c r="J30" s="296" t="s">
        <v>50</v>
      </c>
      <c r="K30" s="275">
        <v>119</v>
      </c>
      <c r="L30" s="275">
        <v>122</v>
      </c>
      <c r="M30" s="292">
        <f t="shared" si="1"/>
        <v>-3</v>
      </c>
      <c r="N30" s="293">
        <f t="shared" si="8"/>
        <v>-2.459016393442623</v>
      </c>
      <c r="O30" s="295">
        <f t="shared" si="9"/>
        <v>0.285442435775452</v>
      </c>
      <c r="P30" s="289">
        <v>13</v>
      </c>
      <c r="Q30" s="296" t="s">
        <v>311</v>
      </c>
      <c r="R30" s="472">
        <v>1211</v>
      </c>
      <c r="S30" s="275">
        <v>1072</v>
      </c>
      <c r="T30" s="292">
        <f t="shared" si="13"/>
        <v>139</v>
      </c>
      <c r="U30" s="502" t="s">
        <v>617</v>
      </c>
      <c r="V30" s="294">
        <f t="shared" si="15"/>
        <v>-13.225499524262608</v>
      </c>
      <c r="W30" s="295"/>
      <c r="AE30" s="289"/>
      <c r="AF30" s="289"/>
    </row>
    <row r="31" spans="1:32" ht="18" customHeight="1">
      <c r="A31" s="289">
        <v>27</v>
      </c>
      <c r="B31" s="296" t="s">
        <v>139</v>
      </c>
      <c r="C31" s="275">
        <v>248</v>
      </c>
      <c r="D31" s="275">
        <v>302</v>
      </c>
      <c r="E31" s="292">
        <f t="shared" si="0"/>
        <v>-54</v>
      </c>
      <c r="F31" s="293">
        <f t="shared" si="11"/>
        <v>-17.880794701986755</v>
      </c>
      <c r="G31" s="294">
        <f t="shared" si="7"/>
        <v>5.137963843958135</v>
      </c>
      <c r="H31" s="295"/>
      <c r="I31" s="289">
        <v>7</v>
      </c>
      <c r="J31" s="296" t="s">
        <v>54</v>
      </c>
      <c r="K31" s="275">
        <v>382</v>
      </c>
      <c r="L31" s="275">
        <v>379</v>
      </c>
      <c r="M31" s="292">
        <f t="shared" si="1"/>
        <v>3</v>
      </c>
      <c r="N31" s="293">
        <f t="shared" si="8"/>
        <v>0.7915567282321899</v>
      </c>
      <c r="O31" s="295">
        <f t="shared" si="9"/>
        <v>-0.285442435775452</v>
      </c>
      <c r="P31" s="289">
        <v>14</v>
      </c>
      <c r="Q31" s="296" t="s">
        <v>312</v>
      </c>
      <c r="R31" s="472">
        <v>1187</v>
      </c>
      <c r="S31" s="275">
        <v>1115</v>
      </c>
      <c r="T31" s="292">
        <f t="shared" si="13"/>
        <v>72</v>
      </c>
      <c r="U31" s="502" t="s">
        <v>618</v>
      </c>
      <c r="V31" s="294">
        <f t="shared" si="15"/>
        <v>-6.850618458610847</v>
      </c>
      <c r="W31" s="295"/>
      <c r="AE31" s="289"/>
      <c r="AF31" s="289"/>
    </row>
    <row r="32" spans="1:32" ht="18" customHeight="1">
      <c r="A32" s="289">
        <v>28</v>
      </c>
      <c r="B32" s="296" t="s">
        <v>142</v>
      </c>
      <c r="C32" s="275">
        <v>60</v>
      </c>
      <c r="D32" s="275">
        <v>61</v>
      </c>
      <c r="E32" s="292">
        <f t="shared" si="0"/>
        <v>-1</v>
      </c>
      <c r="F32" s="293">
        <f t="shared" si="11"/>
        <v>-1.639344262295082</v>
      </c>
      <c r="G32" s="294">
        <f t="shared" si="7"/>
        <v>0.09514747859181732</v>
      </c>
      <c r="H32" s="295"/>
      <c r="I32" s="289">
        <v>8</v>
      </c>
      <c r="J32" s="296" t="s">
        <v>58</v>
      </c>
      <c r="K32" s="275">
        <v>496</v>
      </c>
      <c r="L32" s="275">
        <v>522</v>
      </c>
      <c r="M32" s="292">
        <f t="shared" si="1"/>
        <v>-26</v>
      </c>
      <c r="N32" s="293">
        <f t="shared" si="8"/>
        <v>-4.980842911877395</v>
      </c>
      <c r="O32" s="295">
        <f t="shared" si="9"/>
        <v>2.47383444338725</v>
      </c>
      <c r="P32" s="289">
        <v>15</v>
      </c>
      <c r="Q32" s="296" t="s">
        <v>313</v>
      </c>
      <c r="R32" s="472">
        <v>508</v>
      </c>
      <c r="S32" s="275">
        <v>442</v>
      </c>
      <c r="T32" s="292">
        <f t="shared" si="13"/>
        <v>66</v>
      </c>
      <c r="U32" s="502" t="s">
        <v>618</v>
      </c>
      <c r="V32" s="294">
        <f t="shared" si="15"/>
        <v>-6.279733587059943</v>
      </c>
      <c r="W32" s="295"/>
      <c r="AE32" s="289"/>
      <c r="AF32" s="289"/>
    </row>
    <row r="33" spans="1:32" ht="18" customHeight="1">
      <c r="A33" s="289">
        <v>29</v>
      </c>
      <c r="B33" s="296" t="s">
        <v>145</v>
      </c>
      <c r="C33" s="275">
        <v>737</v>
      </c>
      <c r="D33" s="275">
        <v>890</v>
      </c>
      <c r="E33" s="292">
        <f t="shared" si="0"/>
        <v>-153</v>
      </c>
      <c r="F33" s="293">
        <f t="shared" si="11"/>
        <v>-17.191011235955056</v>
      </c>
      <c r="G33" s="294">
        <f t="shared" si="7"/>
        <v>14.55756422454805</v>
      </c>
      <c r="H33" s="295"/>
      <c r="I33" s="289">
        <v>9</v>
      </c>
      <c r="J33" s="296" t="s">
        <v>61</v>
      </c>
      <c r="K33" s="275">
        <v>1524</v>
      </c>
      <c r="L33" s="275">
        <v>1489</v>
      </c>
      <c r="M33" s="292">
        <f t="shared" si="1"/>
        <v>35</v>
      </c>
      <c r="N33" s="293">
        <f t="shared" si="8"/>
        <v>2.3505708529214235</v>
      </c>
      <c r="O33" s="295">
        <f t="shared" si="9"/>
        <v>-3.3301617507136063</v>
      </c>
      <c r="P33" s="289">
        <v>16</v>
      </c>
      <c r="Q33" s="296" t="s">
        <v>314</v>
      </c>
      <c r="R33" s="275">
        <v>742</v>
      </c>
      <c r="S33" s="275">
        <v>739</v>
      </c>
      <c r="T33" s="292">
        <f t="shared" si="13"/>
        <v>3</v>
      </c>
      <c r="U33" s="502" t="s">
        <v>618</v>
      </c>
      <c r="V33" s="294">
        <f t="shared" si="15"/>
        <v>-0.285442435775452</v>
      </c>
      <c r="W33" s="295"/>
      <c r="AE33" s="289"/>
      <c r="AF33" s="289"/>
    </row>
    <row r="34" spans="1:32" ht="18" customHeight="1">
      <c r="A34" s="289">
        <v>30</v>
      </c>
      <c r="B34" s="296" t="s">
        <v>148</v>
      </c>
      <c r="C34" s="275">
        <v>491</v>
      </c>
      <c r="D34" s="275">
        <v>474</v>
      </c>
      <c r="E34" s="292">
        <f t="shared" si="0"/>
        <v>17</v>
      </c>
      <c r="F34" s="293">
        <f t="shared" si="11"/>
        <v>3.5864978902953584</v>
      </c>
      <c r="G34" s="294">
        <f t="shared" si="7"/>
        <v>-1.6175071360608944</v>
      </c>
      <c r="H34" s="295"/>
      <c r="I34" s="767" t="s">
        <v>315</v>
      </c>
      <c r="J34" s="766"/>
      <c r="K34" s="123">
        <f>SUM(K25:K33)</f>
        <v>11646</v>
      </c>
      <c r="L34" s="123">
        <f>SUM(L25:L33)</f>
        <v>11332</v>
      </c>
      <c r="M34" s="494">
        <f>SUM(M25:M33)</f>
        <v>314</v>
      </c>
      <c r="N34" s="501">
        <f t="shared" si="8"/>
        <v>2.770914225202965</v>
      </c>
      <c r="O34" s="304">
        <f t="shared" si="9"/>
        <v>-29.87630827783064</v>
      </c>
      <c r="P34" s="767" t="s">
        <v>376</v>
      </c>
      <c r="Q34" s="766"/>
      <c r="R34" s="123">
        <f>SUM(R18:R33)</f>
        <v>16479</v>
      </c>
      <c r="S34" s="123">
        <f>SUM(S18:S33)</f>
        <v>16018</v>
      </c>
      <c r="T34" s="494">
        <f>SUM(T18:T33)</f>
        <v>461</v>
      </c>
      <c r="U34" s="501">
        <f aca="true" t="shared" si="16" ref="U34:U45">T34/S34%</f>
        <v>2.878012236234236</v>
      </c>
      <c r="V34" s="512">
        <f t="shared" si="15"/>
        <v>-43.86298763082778</v>
      </c>
      <c r="W34" s="295"/>
      <c r="AE34" s="289"/>
      <c r="AF34" s="289"/>
    </row>
    <row r="35" spans="1:32" ht="18" customHeight="1">
      <c r="A35" s="289">
        <v>31</v>
      </c>
      <c r="B35" s="296" t="s">
        <v>151</v>
      </c>
      <c r="C35" s="275">
        <v>2219</v>
      </c>
      <c r="D35" s="275">
        <v>2111</v>
      </c>
      <c r="E35" s="292">
        <f t="shared" si="0"/>
        <v>108</v>
      </c>
      <c r="F35" s="293">
        <f t="shared" si="11"/>
        <v>5.116058739933681</v>
      </c>
      <c r="G35" s="294">
        <f t="shared" si="7"/>
        <v>-10.27592768791627</v>
      </c>
      <c r="H35" s="295"/>
      <c r="I35" s="493">
        <v>1</v>
      </c>
      <c r="J35" s="297" t="s">
        <v>375</v>
      </c>
      <c r="K35" s="472">
        <v>2072</v>
      </c>
      <c r="L35" s="275">
        <v>2229</v>
      </c>
      <c r="M35" s="292">
        <f t="shared" si="1"/>
        <v>-157</v>
      </c>
      <c r="N35" s="293">
        <f t="shared" si="8"/>
        <v>-7.043517272319426</v>
      </c>
      <c r="O35" s="295">
        <f t="shared" si="9"/>
        <v>14.93815413891532</v>
      </c>
      <c r="P35" s="289">
        <v>1</v>
      </c>
      <c r="Q35" s="296" t="s">
        <v>74</v>
      </c>
      <c r="R35" s="472">
        <v>140</v>
      </c>
      <c r="S35" s="275">
        <v>156</v>
      </c>
      <c r="T35" s="292">
        <f t="shared" si="13"/>
        <v>-16</v>
      </c>
      <c r="U35" s="293">
        <f t="shared" si="16"/>
        <v>-10.256410256410255</v>
      </c>
      <c r="V35" s="294">
        <f t="shared" si="15"/>
        <v>1.5223596574690772</v>
      </c>
      <c r="W35" s="295"/>
      <c r="AE35" s="289"/>
      <c r="AF35" s="289"/>
    </row>
    <row r="36" spans="1:32" ht="18" customHeight="1">
      <c r="A36" s="289">
        <v>32</v>
      </c>
      <c r="B36" s="296" t="s">
        <v>154</v>
      </c>
      <c r="C36" s="275">
        <v>2480</v>
      </c>
      <c r="D36" s="275">
        <v>2588</v>
      </c>
      <c r="E36" s="292">
        <f t="shared" si="0"/>
        <v>-108</v>
      </c>
      <c r="F36" s="293">
        <f t="shared" si="11"/>
        <v>-4.1731066460587325</v>
      </c>
      <c r="G36" s="294">
        <f t="shared" si="7"/>
        <v>10.27592768791627</v>
      </c>
      <c r="H36" s="295"/>
      <c r="I36" s="767" t="s">
        <v>317</v>
      </c>
      <c r="J36" s="766"/>
      <c r="K36" s="471">
        <v>2072</v>
      </c>
      <c r="L36" s="123">
        <v>2229</v>
      </c>
      <c r="M36" s="494">
        <f t="shared" si="1"/>
        <v>-157</v>
      </c>
      <c r="N36" s="501">
        <f t="shared" si="8"/>
        <v>-7.043517272319426</v>
      </c>
      <c r="O36" s="304">
        <f t="shared" si="9"/>
        <v>14.93815413891532</v>
      </c>
      <c r="P36" s="289">
        <v>2</v>
      </c>
      <c r="Q36" s="296" t="s">
        <v>78</v>
      </c>
      <c r="R36" s="472">
        <v>387</v>
      </c>
      <c r="S36" s="275">
        <v>389</v>
      </c>
      <c r="T36" s="292">
        <f t="shared" si="13"/>
        <v>-2</v>
      </c>
      <c r="U36" s="293">
        <f t="shared" si="16"/>
        <v>-0.5141388174807198</v>
      </c>
      <c r="V36" s="294">
        <f t="shared" si="15"/>
        <v>0.19029495718363465</v>
      </c>
      <c r="W36" s="295"/>
      <c r="AE36" s="289"/>
      <c r="AF36" s="289"/>
    </row>
    <row r="37" spans="1:32" ht="18" customHeight="1">
      <c r="A37" s="289">
        <v>33</v>
      </c>
      <c r="B37" s="296" t="s">
        <v>40</v>
      </c>
      <c r="C37" s="275">
        <v>1024</v>
      </c>
      <c r="D37" s="275">
        <v>929</v>
      </c>
      <c r="E37" s="292">
        <f t="shared" si="0"/>
        <v>95</v>
      </c>
      <c r="F37" s="293">
        <f t="shared" si="11"/>
        <v>10.226049515608182</v>
      </c>
      <c r="G37" s="294">
        <f t="shared" si="7"/>
        <v>-9.039010466222646</v>
      </c>
      <c r="H37" s="295"/>
      <c r="I37" s="289">
        <v>1</v>
      </c>
      <c r="J37" s="296" t="s">
        <v>77</v>
      </c>
      <c r="K37" s="275">
        <v>131</v>
      </c>
      <c r="L37" s="275">
        <v>145</v>
      </c>
      <c r="M37" s="292">
        <f t="shared" si="1"/>
        <v>-14</v>
      </c>
      <c r="N37" s="293">
        <f t="shared" si="8"/>
        <v>-9.655172413793103</v>
      </c>
      <c r="O37" s="295">
        <f t="shared" si="9"/>
        <v>1.3320647002854424</v>
      </c>
      <c r="P37" s="289">
        <v>3</v>
      </c>
      <c r="Q37" s="296" t="s">
        <v>82</v>
      </c>
      <c r="R37" s="472">
        <v>447</v>
      </c>
      <c r="S37" s="275">
        <v>480</v>
      </c>
      <c r="T37" s="292">
        <f t="shared" si="13"/>
        <v>-33</v>
      </c>
      <c r="U37" s="293">
        <f t="shared" si="16"/>
        <v>-6.875</v>
      </c>
      <c r="V37" s="294">
        <f t="shared" si="15"/>
        <v>3.1398667935299716</v>
      </c>
      <c r="W37" s="304"/>
      <c r="AE37" s="289"/>
      <c r="AF37" s="289"/>
    </row>
    <row r="38" spans="1:32" ht="18" customHeight="1">
      <c r="A38" s="289">
        <v>34</v>
      </c>
      <c r="B38" s="296" t="s">
        <v>43</v>
      </c>
      <c r="C38" s="275">
        <v>707</v>
      </c>
      <c r="D38" s="275">
        <v>619</v>
      </c>
      <c r="E38" s="292">
        <f t="shared" si="0"/>
        <v>88</v>
      </c>
      <c r="F38" s="293">
        <f t="shared" si="11"/>
        <v>14.216478190630047</v>
      </c>
      <c r="G38" s="294">
        <f t="shared" si="7"/>
        <v>-8.372978116079924</v>
      </c>
      <c r="H38" s="295"/>
      <c r="I38" s="289">
        <v>2</v>
      </c>
      <c r="J38" s="296" t="s">
        <v>81</v>
      </c>
      <c r="K38" s="275">
        <v>163</v>
      </c>
      <c r="L38" s="275">
        <v>182</v>
      </c>
      <c r="M38" s="292">
        <f t="shared" si="1"/>
        <v>-19</v>
      </c>
      <c r="N38" s="293">
        <f t="shared" si="8"/>
        <v>-10.43956043956044</v>
      </c>
      <c r="O38" s="295">
        <f t="shared" si="9"/>
        <v>1.8078020932445291</v>
      </c>
      <c r="P38" s="289">
        <v>4</v>
      </c>
      <c r="Q38" s="296" t="s">
        <v>86</v>
      </c>
      <c r="R38" s="472">
        <v>1477</v>
      </c>
      <c r="S38" s="275">
        <v>1393</v>
      </c>
      <c r="T38" s="292">
        <f t="shared" si="13"/>
        <v>84</v>
      </c>
      <c r="U38" s="293">
        <f t="shared" si="16"/>
        <v>6.030150753768845</v>
      </c>
      <c r="V38" s="294">
        <f t="shared" si="15"/>
        <v>-7.992388201712655</v>
      </c>
      <c r="W38" s="295"/>
      <c r="AE38" s="289"/>
      <c r="AF38" s="289"/>
    </row>
    <row r="39" spans="1:32" ht="18" customHeight="1">
      <c r="A39" s="289">
        <v>35</v>
      </c>
      <c r="B39" s="296" t="s">
        <v>46</v>
      </c>
      <c r="C39" s="275">
        <v>268</v>
      </c>
      <c r="D39" s="275">
        <v>297</v>
      </c>
      <c r="E39" s="292">
        <f t="shared" si="0"/>
        <v>-29</v>
      </c>
      <c r="F39" s="293">
        <f t="shared" si="11"/>
        <v>-9.764309764309763</v>
      </c>
      <c r="G39" s="294">
        <f t="shared" si="7"/>
        <v>2.759276879162702</v>
      </c>
      <c r="H39" s="295"/>
      <c r="I39" s="289">
        <v>3</v>
      </c>
      <c r="J39" s="296" t="s">
        <v>85</v>
      </c>
      <c r="K39" s="275">
        <v>808</v>
      </c>
      <c r="L39" s="275">
        <v>961</v>
      </c>
      <c r="M39" s="292">
        <f t="shared" si="1"/>
        <v>-153</v>
      </c>
      <c r="N39" s="293">
        <f t="shared" si="8"/>
        <v>-15.920915712799168</v>
      </c>
      <c r="O39" s="295">
        <f t="shared" si="9"/>
        <v>14.55756422454805</v>
      </c>
      <c r="P39" s="289">
        <v>5</v>
      </c>
      <c r="Q39" s="296" t="s">
        <v>90</v>
      </c>
      <c r="R39" s="472">
        <v>570</v>
      </c>
      <c r="S39" s="275">
        <v>803</v>
      </c>
      <c r="T39" s="292">
        <f t="shared" si="13"/>
        <v>-233</v>
      </c>
      <c r="U39" s="293">
        <f t="shared" si="16"/>
        <v>-29.016189290161897</v>
      </c>
      <c r="V39" s="294">
        <f t="shared" si="15"/>
        <v>22.169362511893436</v>
      </c>
      <c r="W39" s="295"/>
      <c r="AE39" s="289"/>
      <c r="AF39" s="289"/>
    </row>
    <row r="40" spans="1:32" ht="18" customHeight="1">
      <c r="A40" s="289">
        <v>36</v>
      </c>
      <c r="B40" s="296" t="s">
        <v>49</v>
      </c>
      <c r="C40" s="275">
        <v>1171</v>
      </c>
      <c r="D40" s="275">
        <v>1376</v>
      </c>
      <c r="E40" s="292">
        <f t="shared" si="0"/>
        <v>-205</v>
      </c>
      <c r="F40" s="293">
        <f t="shared" si="11"/>
        <v>-14.898255813953488</v>
      </c>
      <c r="G40" s="294">
        <f t="shared" si="7"/>
        <v>19.50523311132255</v>
      </c>
      <c r="H40" s="295"/>
      <c r="I40" s="767" t="s">
        <v>318</v>
      </c>
      <c r="J40" s="766"/>
      <c r="K40" s="123">
        <f>SUM(K37:K39)</f>
        <v>1102</v>
      </c>
      <c r="L40" s="123">
        <f>SUM(L37:L39)</f>
        <v>1288</v>
      </c>
      <c r="M40" s="494">
        <f>SUM(M37:M39)</f>
        <v>-186</v>
      </c>
      <c r="N40" s="501">
        <f t="shared" si="8"/>
        <v>-14.440993788819874</v>
      </c>
      <c r="O40" s="304">
        <f t="shared" si="9"/>
        <v>17.69743101807802</v>
      </c>
      <c r="P40" s="289">
        <v>6</v>
      </c>
      <c r="Q40" s="296" t="s">
        <v>94</v>
      </c>
      <c r="R40" s="472">
        <v>513</v>
      </c>
      <c r="S40" s="275">
        <v>581</v>
      </c>
      <c r="T40" s="292">
        <f t="shared" si="13"/>
        <v>-68</v>
      </c>
      <c r="U40" s="293">
        <f t="shared" si="16"/>
        <v>-11.7039586919105</v>
      </c>
      <c r="V40" s="294">
        <f t="shared" si="15"/>
        <v>6.470028544243577</v>
      </c>
      <c r="W40" s="295"/>
      <c r="AE40" s="289"/>
      <c r="AF40" s="289"/>
    </row>
    <row r="41" spans="1:32" ht="18" customHeight="1">
      <c r="A41" s="289">
        <v>37</v>
      </c>
      <c r="B41" s="296" t="s">
        <v>53</v>
      </c>
      <c r="C41" s="275">
        <v>3030</v>
      </c>
      <c r="D41" s="275">
        <v>3098</v>
      </c>
      <c r="E41" s="292">
        <f t="shared" si="0"/>
        <v>-68</v>
      </c>
      <c r="F41" s="293">
        <f t="shared" si="11"/>
        <v>-2.194964493221433</v>
      </c>
      <c r="G41" s="294">
        <f t="shared" si="7"/>
        <v>6.470028544243577</v>
      </c>
      <c r="H41" s="295"/>
      <c r="I41" s="289">
        <v>1</v>
      </c>
      <c r="J41" s="296" t="s">
        <v>93</v>
      </c>
      <c r="K41" s="472">
        <v>197</v>
      </c>
      <c r="L41" s="275">
        <v>209</v>
      </c>
      <c r="M41" s="292">
        <f>K41-L41</f>
        <v>-12</v>
      </c>
      <c r="N41" s="293">
        <f t="shared" si="8"/>
        <v>-5.741626794258374</v>
      </c>
      <c r="O41" s="295">
        <f t="shared" si="9"/>
        <v>1.141769743101808</v>
      </c>
      <c r="P41" s="767" t="s">
        <v>319</v>
      </c>
      <c r="Q41" s="766"/>
      <c r="R41" s="123">
        <f>SUM(R35:R40)</f>
        <v>3534</v>
      </c>
      <c r="S41" s="123">
        <f>SUM(S35:S40)</f>
        <v>3802</v>
      </c>
      <c r="T41" s="494">
        <f>SUM(T35:T40)</f>
        <v>-268</v>
      </c>
      <c r="U41" s="501">
        <f t="shared" si="16"/>
        <v>-7.048921620199894</v>
      </c>
      <c r="V41" s="512">
        <f t="shared" si="15"/>
        <v>25.499524262607043</v>
      </c>
      <c r="W41" s="295"/>
      <c r="AE41" s="289"/>
      <c r="AF41" s="289"/>
    </row>
    <row r="42" spans="1:32" ht="18" customHeight="1">
      <c r="A42" s="289">
        <v>38</v>
      </c>
      <c r="B42" s="296" t="s">
        <v>57</v>
      </c>
      <c r="C42" s="275">
        <v>599</v>
      </c>
      <c r="D42" s="275">
        <v>600</v>
      </c>
      <c r="E42" s="292">
        <f t="shared" si="0"/>
        <v>-1</v>
      </c>
      <c r="F42" s="293">
        <f t="shared" si="11"/>
        <v>-0.16666666666666666</v>
      </c>
      <c r="G42" s="294">
        <f t="shared" si="7"/>
        <v>0.09514747859181732</v>
      </c>
      <c r="H42" s="295"/>
      <c r="I42" s="289">
        <v>2</v>
      </c>
      <c r="J42" s="296" t="s">
        <v>97</v>
      </c>
      <c r="K42" s="472">
        <v>1186</v>
      </c>
      <c r="L42" s="275">
        <v>1224</v>
      </c>
      <c r="M42" s="292">
        <f t="shared" si="1"/>
        <v>-38</v>
      </c>
      <c r="N42" s="293">
        <f t="shared" si="8"/>
        <v>-3.104575163398693</v>
      </c>
      <c r="O42" s="295">
        <f t="shared" si="9"/>
        <v>3.6156041864890582</v>
      </c>
      <c r="P42" s="289">
        <v>1</v>
      </c>
      <c r="Q42" s="296" t="s">
        <v>102</v>
      </c>
      <c r="R42" s="472">
        <v>1515</v>
      </c>
      <c r="S42" s="497">
        <v>1613</v>
      </c>
      <c r="T42" s="292">
        <f t="shared" si="13"/>
        <v>-98</v>
      </c>
      <c r="U42" s="293">
        <f t="shared" si="16"/>
        <v>-6.075635461872288</v>
      </c>
      <c r="V42" s="294">
        <f t="shared" si="15"/>
        <v>9.324452901998097</v>
      </c>
      <c r="W42" s="295"/>
      <c r="AE42" s="289"/>
      <c r="AF42" s="289"/>
    </row>
    <row r="43" spans="1:32" ht="18" customHeight="1">
      <c r="A43" s="289">
        <v>39</v>
      </c>
      <c r="B43" s="296" t="s">
        <v>60</v>
      </c>
      <c r="C43" s="275">
        <v>308</v>
      </c>
      <c r="D43" s="275">
        <v>314</v>
      </c>
      <c r="E43" s="292">
        <f t="shared" si="0"/>
        <v>-6</v>
      </c>
      <c r="F43" s="293">
        <f t="shared" si="11"/>
        <v>-1.910828025477707</v>
      </c>
      <c r="G43" s="294">
        <f t="shared" si="7"/>
        <v>0.570884871550904</v>
      </c>
      <c r="H43" s="295"/>
      <c r="I43" s="289">
        <v>3</v>
      </c>
      <c r="J43" s="296" t="s">
        <v>101</v>
      </c>
      <c r="K43" s="472">
        <v>408</v>
      </c>
      <c r="L43" s="275">
        <v>440</v>
      </c>
      <c r="M43" s="292">
        <f t="shared" si="1"/>
        <v>-32</v>
      </c>
      <c r="N43" s="293">
        <f t="shared" si="8"/>
        <v>-7.2727272727272725</v>
      </c>
      <c r="O43" s="295">
        <f t="shared" si="9"/>
        <v>3.0447193149381544</v>
      </c>
      <c r="P43" s="289">
        <v>2</v>
      </c>
      <c r="Q43" s="296" t="s">
        <v>106</v>
      </c>
      <c r="R43" s="472">
        <v>644</v>
      </c>
      <c r="S43" s="497">
        <v>674</v>
      </c>
      <c r="T43" s="292">
        <f t="shared" si="13"/>
        <v>-30</v>
      </c>
      <c r="U43" s="293">
        <f t="shared" si="16"/>
        <v>-4.451038575667655</v>
      </c>
      <c r="V43" s="294">
        <f t="shared" si="15"/>
        <v>2.8544243577545196</v>
      </c>
      <c r="W43" s="295"/>
      <c r="AE43" s="289"/>
      <c r="AF43" s="289"/>
    </row>
    <row r="44" spans="1:32" ht="18" customHeight="1">
      <c r="A44" s="289">
        <v>40</v>
      </c>
      <c r="B44" s="296" t="s">
        <v>64</v>
      </c>
      <c r="C44" s="275">
        <v>575</v>
      </c>
      <c r="D44" s="275">
        <v>619</v>
      </c>
      <c r="E44" s="292">
        <f>C44-D44</f>
        <v>-44</v>
      </c>
      <c r="F44" s="293">
        <f>E44/D44%</f>
        <v>-7.108239095315024</v>
      </c>
      <c r="G44" s="294">
        <f t="shared" si="7"/>
        <v>4.186489058039962</v>
      </c>
      <c r="H44" s="295"/>
      <c r="I44" s="289">
        <v>4</v>
      </c>
      <c r="J44" s="296" t="s">
        <v>105</v>
      </c>
      <c r="K44" s="472">
        <v>524</v>
      </c>
      <c r="L44" s="275">
        <v>635</v>
      </c>
      <c r="M44" s="292">
        <f t="shared" si="1"/>
        <v>-111</v>
      </c>
      <c r="N44" s="293">
        <f t="shared" si="8"/>
        <v>-17.480314960629922</v>
      </c>
      <c r="O44" s="295">
        <f t="shared" si="9"/>
        <v>10.561370123691722</v>
      </c>
      <c r="P44" s="289">
        <v>3</v>
      </c>
      <c r="Q44" s="296" t="s">
        <v>110</v>
      </c>
      <c r="R44" s="472">
        <v>189</v>
      </c>
      <c r="S44" s="497">
        <v>190</v>
      </c>
      <c r="T44" s="292">
        <f t="shared" si="13"/>
        <v>-1</v>
      </c>
      <c r="U44" s="293">
        <f t="shared" si="16"/>
        <v>-0.5263157894736842</v>
      </c>
      <c r="V44" s="294">
        <f t="shared" si="15"/>
        <v>0.09514747859181732</v>
      </c>
      <c r="W44" s="304"/>
      <c r="AE44" s="289"/>
      <c r="AF44" s="289"/>
    </row>
    <row r="45" spans="1:32" ht="18" customHeight="1">
      <c r="A45" s="289">
        <v>41</v>
      </c>
      <c r="B45" s="296" t="s">
        <v>68</v>
      </c>
      <c r="C45" s="275">
        <v>633</v>
      </c>
      <c r="D45" s="275">
        <v>656</v>
      </c>
      <c r="E45" s="292">
        <f>C45-D45</f>
        <v>-23</v>
      </c>
      <c r="F45" s="293">
        <f>E45/D45%</f>
        <v>-3.50609756097561</v>
      </c>
      <c r="G45" s="294">
        <f t="shared" si="7"/>
        <v>2.188392007611798</v>
      </c>
      <c r="H45" s="295"/>
      <c r="I45" s="767" t="s">
        <v>303</v>
      </c>
      <c r="J45" s="766"/>
      <c r="K45" s="123">
        <f>SUM(K41:K44)</f>
        <v>2315</v>
      </c>
      <c r="L45" s="123">
        <f>SUM(L41:L44)</f>
        <v>2508</v>
      </c>
      <c r="M45" s="494">
        <f t="shared" si="1"/>
        <v>-193</v>
      </c>
      <c r="N45" s="501">
        <f t="shared" si="8"/>
        <v>-7.695374800637959</v>
      </c>
      <c r="O45" s="304">
        <f t="shared" si="9"/>
        <v>18.363463368220742</v>
      </c>
      <c r="P45" s="289">
        <v>4</v>
      </c>
      <c r="Q45" s="296" t="s">
        <v>114</v>
      </c>
      <c r="R45" s="472">
        <v>416</v>
      </c>
      <c r="S45" s="497">
        <v>442</v>
      </c>
      <c r="T45" s="292">
        <f t="shared" si="13"/>
        <v>-26</v>
      </c>
      <c r="U45" s="293">
        <f t="shared" si="16"/>
        <v>-5.882352941176471</v>
      </c>
      <c r="V45" s="294">
        <f t="shared" si="15"/>
        <v>2.47383444338725</v>
      </c>
      <c r="W45" s="295"/>
      <c r="AE45" s="289"/>
      <c r="AF45" s="289"/>
    </row>
    <row r="46" spans="1:32" ht="18" customHeight="1">
      <c r="A46" s="289">
        <v>42</v>
      </c>
      <c r="B46" s="296" t="s">
        <v>72</v>
      </c>
      <c r="C46" s="275">
        <v>407</v>
      </c>
      <c r="D46" s="275">
        <v>402</v>
      </c>
      <c r="E46" s="292">
        <f>C46-D46</f>
        <v>5</v>
      </c>
      <c r="F46" s="293">
        <f>E46/D46%</f>
        <v>1.2437810945273633</v>
      </c>
      <c r="G46" s="294">
        <f t="shared" si="7"/>
        <v>-0.47573739295908657</v>
      </c>
      <c r="H46" s="295"/>
      <c r="J46" s="305"/>
      <c r="K46" s="280"/>
      <c r="L46" s="280"/>
      <c r="M46" s="280"/>
      <c r="N46" s="280"/>
      <c r="O46" s="289"/>
      <c r="P46" s="289">
        <v>5</v>
      </c>
      <c r="Q46" s="296" t="s">
        <v>117</v>
      </c>
      <c r="R46" s="472">
        <v>471</v>
      </c>
      <c r="S46" s="497">
        <v>512</v>
      </c>
      <c r="T46" s="292">
        <f t="shared" si="13"/>
        <v>-41</v>
      </c>
      <c r="U46" s="293">
        <f>T46/S46%</f>
        <v>-8.0078125</v>
      </c>
      <c r="V46" s="294">
        <f t="shared" si="15"/>
        <v>3.90104662226451</v>
      </c>
      <c r="W46" s="295"/>
      <c r="AE46" s="289"/>
      <c r="AF46" s="289"/>
    </row>
    <row r="47" spans="1:32" ht="18" customHeight="1">
      <c r="A47" s="766" t="s">
        <v>302</v>
      </c>
      <c r="B47" s="770"/>
      <c r="C47" s="123">
        <f>SUM(C5:C46)</f>
        <v>24101</v>
      </c>
      <c r="D47" s="123">
        <f>SUM(D5:D46)</f>
        <v>24758</v>
      </c>
      <c r="E47" s="495">
        <f>SUM(E5:E46)</f>
        <v>-657</v>
      </c>
      <c r="F47" s="501">
        <f>E47/D47%</f>
        <v>-2.6536876969060503</v>
      </c>
      <c r="G47" s="512">
        <f t="shared" si="7"/>
        <v>62.51189343482398</v>
      </c>
      <c r="H47" s="304"/>
      <c r="J47" s="305"/>
      <c r="K47" s="280"/>
      <c r="L47" s="280"/>
      <c r="M47" s="280"/>
      <c r="N47" s="280"/>
      <c r="O47" s="289"/>
      <c r="P47" s="289">
        <v>6</v>
      </c>
      <c r="Q47" s="296" t="s">
        <v>121</v>
      </c>
      <c r="R47" s="472">
        <v>563</v>
      </c>
      <c r="S47" s="497">
        <v>618</v>
      </c>
      <c r="T47" s="292">
        <f>R47-S47</f>
        <v>-55</v>
      </c>
      <c r="U47" s="293">
        <f>T47/S47%</f>
        <v>-8.899676375404532</v>
      </c>
      <c r="V47" s="294">
        <f t="shared" si="15"/>
        <v>5.233111322549952</v>
      </c>
      <c r="W47" s="295"/>
      <c r="AE47" s="289"/>
      <c r="AF47" s="289"/>
    </row>
    <row r="48" spans="1:32" ht="18" customHeight="1">
      <c r="A48" s="289"/>
      <c r="B48" s="296"/>
      <c r="C48" s="275"/>
      <c r="D48" s="275"/>
      <c r="E48" s="494"/>
      <c r="F48" s="293"/>
      <c r="G48" s="294"/>
      <c r="H48" s="295"/>
      <c r="J48" s="305"/>
      <c r="K48" s="280"/>
      <c r="L48" s="280"/>
      <c r="M48" s="280"/>
      <c r="N48" s="280"/>
      <c r="O48" s="289"/>
      <c r="P48" s="289">
        <v>7</v>
      </c>
      <c r="Q48" s="296" t="s">
        <v>125</v>
      </c>
      <c r="R48" s="472">
        <v>868</v>
      </c>
      <c r="S48" s="497">
        <v>893</v>
      </c>
      <c r="T48" s="292">
        <f>R48-S48</f>
        <v>-25</v>
      </c>
      <c r="U48" s="293">
        <f>T48/S48%</f>
        <v>-2.799552071668533</v>
      </c>
      <c r="V48" s="294">
        <f t="shared" si="15"/>
        <v>2.378686964795433</v>
      </c>
      <c r="W48" s="295"/>
      <c r="AE48" s="289"/>
      <c r="AF48" s="289"/>
    </row>
    <row r="49" spans="1:32" ht="18" customHeight="1">
      <c r="A49" s="289"/>
      <c r="B49" s="296"/>
      <c r="C49" s="275"/>
      <c r="D49" s="275"/>
      <c r="E49" s="292"/>
      <c r="F49" s="293"/>
      <c r="G49" s="294"/>
      <c r="H49" s="295"/>
      <c r="J49" s="305"/>
      <c r="K49" s="280"/>
      <c r="L49" s="280"/>
      <c r="M49" s="280"/>
      <c r="N49" s="280"/>
      <c r="O49" s="277"/>
      <c r="P49" s="289">
        <v>8</v>
      </c>
      <c r="Q49" s="296" t="s">
        <v>304</v>
      </c>
      <c r="R49" s="472">
        <v>189</v>
      </c>
      <c r="S49" s="497">
        <v>211</v>
      </c>
      <c r="T49" s="292">
        <f>R49-S49</f>
        <v>-22</v>
      </c>
      <c r="U49" s="293">
        <f>T49/S49%</f>
        <v>-10.42654028436019</v>
      </c>
      <c r="V49" s="294">
        <f t="shared" si="15"/>
        <v>2.093244529019981</v>
      </c>
      <c r="W49" s="295"/>
      <c r="AE49" s="289"/>
      <c r="AF49" s="289"/>
    </row>
    <row r="50" spans="1:23" ht="18" customHeight="1">
      <c r="A50" s="99"/>
      <c r="B50" s="609"/>
      <c r="C50" s="100"/>
      <c r="D50" s="100"/>
      <c r="E50" s="306"/>
      <c r="F50" s="307"/>
      <c r="G50" s="610"/>
      <c r="H50" s="412"/>
      <c r="I50" s="99"/>
      <c r="J50" s="611"/>
      <c r="K50" s="280"/>
      <c r="L50" s="280"/>
      <c r="M50" s="280"/>
      <c r="N50" s="280"/>
      <c r="O50" s="315"/>
      <c r="P50" s="771" t="s">
        <v>305</v>
      </c>
      <c r="Q50" s="772"/>
      <c r="R50" s="282">
        <f>SUM(R42:R49)</f>
        <v>4855</v>
      </c>
      <c r="S50" s="282">
        <f>SUM(S42:S49)</f>
        <v>5153</v>
      </c>
      <c r="T50" s="299">
        <f>SUM(T42:T49)</f>
        <v>-298</v>
      </c>
      <c r="U50" s="300">
        <f>T50/S50%</f>
        <v>-5.783039006404036</v>
      </c>
      <c r="V50" s="301">
        <f t="shared" si="15"/>
        <v>28.35394862036156</v>
      </c>
      <c r="W50" s="295"/>
    </row>
    <row r="51" spans="1:23" ht="18" customHeight="1">
      <c r="A51" s="101" t="s">
        <v>320</v>
      </c>
      <c r="C51" s="274"/>
      <c r="D51" s="274"/>
      <c r="J51" s="289"/>
      <c r="K51" s="308"/>
      <c r="L51" s="278"/>
      <c r="M51" s="278"/>
      <c r="N51" s="278"/>
      <c r="O51" s="289"/>
      <c r="W51" s="295"/>
    </row>
    <row r="52" spans="10:23" ht="18" customHeight="1">
      <c r="J52" s="289"/>
      <c r="K52" s="289"/>
      <c r="L52" s="289"/>
      <c r="M52" s="289"/>
      <c r="N52" s="289"/>
      <c r="O52" s="289"/>
      <c r="W52" s="304"/>
    </row>
    <row r="53" spans="2:23" ht="18" customHeight="1"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W53" s="304"/>
    </row>
    <row r="54" spans="1:15" ht="18" customHeight="1">
      <c r="A54" s="289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</row>
    <row r="55" spans="2:15" ht="18" customHeight="1"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4828" ht="41.25" customHeight="1"/>
    <row r="4861" ht="11.25" customHeight="1"/>
  </sheetData>
  <mergeCells count="41">
    <mergeCell ref="Z3:AA3"/>
    <mergeCell ref="T3:T4"/>
    <mergeCell ref="U3:U4"/>
    <mergeCell ref="G1:M1"/>
    <mergeCell ref="G3:G4"/>
    <mergeCell ref="N3:N4"/>
    <mergeCell ref="K3:L3"/>
    <mergeCell ref="M3:M4"/>
    <mergeCell ref="A2:B2"/>
    <mergeCell ref="P1:U1"/>
    <mergeCell ref="R3:S3"/>
    <mergeCell ref="F3:F4"/>
    <mergeCell ref="E3:E4"/>
    <mergeCell ref="X16:Y16"/>
    <mergeCell ref="O3:O4"/>
    <mergeCell ref="V3:V4"/>
    <mergeCell ref="P17:Q17"/>
    <mergeCell ref="P3:Q4"/>
    <mergeCell ref="P34:Q34"/>
    <mergeCell ref="P41:Q41"/>
    <mergeCell ref="P50:Q50"/>
    <mergeCell ref="I36:J36"/>
    <mergeCell ref="I45:J45"/>
    <mergeCell ref="A47:B47"/>
    <mergeCell ref="A3:B4"/>
    <mergeCell ref="C3:D3"/>
    <mergeCell ref="I24:J24"/>
    <mergeCell ref="I16:J16"/>
    <mergeCell ref="I3:J4"/>
    <mergeCell ref="I34:J34"/>
    <mergeCell ref="I40:J40"/>
    <mergeCell ref="X24:Y24"/>
    <mergeCell ref="X3:Y4"/>
    <mergeCell ref="AD3:AD4"/>
    <mergeCell ref="X13:Y13"/>
    <mergeCell ref="X22:Y22"/>
    <mergeCell ref="AC3:AC4"/>
    <mergeCell ref="X9:Y9"/>
    <mergeCell ref="AB3:AB4"/>
    <mergeCell ref="X23:Y23"/>
    <mergeCell ref="X20:Y20"/>
  </mergeCells>
  <printOptions/>
  <pageMargins left="0.41" right="0.23" top="0.77" bottom="0.77" header="0.512" footer="0.512"/>
  <pageSetup horizontalDpi="600" verticalDpi="600" orientation="portrait" paperSize="9" scale="79" r:id="rId1"/>
  <colBreaks count="1" manualBreakCount="1">
    <brk id="15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52"/>
  <sheetViews>
    <sheetView zoomScale="75" zoomScaleNormal="75" zoomScaleSheetLayoutView="75" workbookViewId="0" topLeftCell="A1">
      <selection activeCell="A1" sqref="A1:G1"/>
    </sheetView>
  </sheetViews>
  <sheetFormatPr defaultColWidth="8.00390625" defaultRowHeight="13.5"/>
  <cols>
    <col min="1" max="1" width="10.875" style="286" customWidth="1"/>
    <col min="2" max="4" width="10.875" style="101" customWidth="1"/>
    <col min="5" max="5" width="10.875" style="286" customWidth="1"/>
    <col min="6" max="8" width="10.875" style="101" customWidth="1"/>
    <col min="9" max="9" width="10.875" style="286" customWidth="1"/>
    <col min="10" max="12" width="10.875" style="101" customWidth="1"/>
    <col min="13" max="13" width="10.875" style="286" customWidth="1"/>
    <col min="14" max="16" width="10.875" style="101" customWidth="1"/>
    <col min="17" max="16384" width="8.00390625" style="101" customWidth="1"/>
  </cols>
  <sheetData>
    <row r="1" spans="1:15" s="82" customFormat="1" ht="21" customHeight="1">
      <c r="A1" s="714" t="s">
        <v>481</v>
      </c>
      <c r="B1" s="714"/>
      <c r="C1" s="714"/>
      <c r="D1" s="714"/>
      <c r="E1" s="714"/>
      <c r="F1" s="714"/>
      <c r="G1" s="714"/>
      <c r="H1" s="249"/>
      <c r="I1" s="775" t="s">
        <v>576</v>
      </c>
      <c r="J1" s="775"/>
      <c r="K1" s="775"/>
      <c r="L1" s="775"/>
      <c r="M1" s="775"/>
      <c r="N1" s="775"/>
      <c r="O1" s="775"/>
    </row>
    <row r="2" spans="1:17" s="83" customFormat="1" ht="21" customHeight="1">
      <c r="A2" s="778" t="s">
        <v>752</v>
      </c>
      <c r="B2" s="778"/>
      <c r="C2" s="309"/>
      <c r="E2" s="118"/>
      <c r="I2" s="118"/>
      <c r="M2" s="118"/>
      <c r="N2" s="777" t="s">
        <v>615</v>
      </c>
      <c r="O2" s="777"/>
      <c r="P2" s="777"/>
      <c r="Q2" s="310"/>
    </row>
    <row r="3" spans="1:16" s="121" customFormat="1" ht="16.5" customHeight="1">
      <c r="A3" s="87" t="s">
        <v>197</v>
      </c>
      <c r="B3" s="85" t="s">
        <v>198</v>
      </c>
      <c r="C3" s="85" t="s">
        <v>199</v>
      </c>
      <c r="D3" s="86" t="s">
        <v>200</v>
      </c>
      <c r="E3" s="119" t="s">
        <v>197</v>
      </c>
      <c r="F3" s="85" t="s">
        <v>198</v>
      </c>
      <c r="G3" s="85" t="s">
        <v>199</v>
      </c>
      <c r="H3" s="86" t="s">
        <v>200</v>
      </c>
      <c r="I3" s="87" t="s">
        <v>197</v>
      </c>
      <c r="J3" s="85" t="s">
        <v>198</v>
      </c>
      <c r="K3" s="85" t="s">
        <v>199</v>
      </c>
      <c r="L3" s="120" t="s">
        <v>200</v>
      </c>
      <c r="M3" s="87" t="s">
        <v>197</v>
      </c>
      <c r="N3" s="85" t="s">
        <v>198</v>
      </c>
      <c r="O3" s="85" t="s">
        <v>199</v>
      </c>
      <c r="P3" s="86" t="s">
        <v>200</v>
      </c>
    </row>
    <row r="4" spans="1:16" ht="16.5" customHeight="1">
      <c r="A4" s="122" t="s">
        <v>198</v>
      </c>
      <c r="B4" s="504">
        <f>SUM(C4:D4)</f>
        <v>103678</v>
      </c>
      <c r="C4" s="123">
        <f>SUM(C5,C11,C17,C23,C29,C35,C41,G5,G11,G17,G23,G29,G35,G41,K5,K11,K17,K23,K24)</f>
        <v>51024</v>
      </c>
      <c r="D4" s="311">
        <f>SUM(D5,D11,D17,D23,D29,D35,D41,H5,H11,H17,H23,H29,H35,H41,L5,L11,L17,L23,L24)</f>
        <v>52654</v>
      </c>
      <c r="E4" s="127"/>
      <c r="F4" s="272"/>
      <c r="G4" s="312"/>
      <c r="H4" s="313"/>
      <c r="I4" s="125"/>
      <c r="J4" s="272"/>
      <c r="K4" s="312"/>
      <c r="L4" s="313"/>
      <c r="M4" s="273"/>
      <c r="N4" s="314">
        <f>SUM(N5:N22)</f>
        <v>103650</v>
      </c>
      <c r="O4" s="505">
        <f>SUM(O5:O22)</f>
        <v>51007</v>
      </c>
      <c r="P4" s="314">
        <f>SUM(P5:P22)</f>
        <v>52643</v>
      </c>
    </row>
    <row r="5" spans="1:16" ht="16.5" customHeight="1">
      <c r="A5" s="124" t="s">
        <v>201</v>
      </c>
      <c r="B5" s="272">
        <f>SUM(B6:B10)</f>
        <v>4428</v>
      </c>
      <c r="C5" s="275">
        <f>SUM(C6:C10)</f>
        <v>2238</v>
      </c>
      <c r="D5" s="275">
        <f>SUM(D6:D10)</f>
        <v>2190</v>
      </c>
      <c r="E5" s="127" t="s">
        <v>187</v>
      </c>
      <c r="F5" s="272">
        <f>SUM(F6:F10)</f>
        <v>7035</v>
      </c>
      <c r="G5" s="275">
        <f>SUM(G6:G10)</f>
        <v>3603</v>
      </c>
      <c r="H5" s="313">
        <f>SUM(H6:H10)</f>
        <v>3432</v>
      </c>
      <c r="I5" s="125" t="s">
        <v>193</v>
      </c>
      <c r="J5" s="272">
        <f>SUM(J6:J10)</f>
        <v>5332</v>
      </c>
      <c r="K5" s="275">
        <f>SUM(K6:K10)</f>
        <v>2499</v>
      </c>
      <c r="L5" s="313">
        <f>SUM(L6:L10)</f>
        <v>2833</v>
      </c>
      <c r="M5" s="127" t="s">
        <v>202</v>
      </c>
      <c r="N5" s="272">
        <f>SUM(B6:B10)</f>
        <v>4428</v>
      </c>
      <c r="O5" s="275">
        <f>SUM(C6:C10)</f>
        <v>2238</v>
      </c>
      <c r="P5" s="272">
        <f>SUM(D6:D10)</f>
        <v>2190</v>
      </c>
    </row>
    <row r="6" spans="1:16" ht="16.5" customHeight="1">
      <c r="A6" s="124">
        <v>0</v>
      </c>
      <c r="B6" s="272">
        <f>SUM(C6:D6)</f>
        <v>929</v>
      </c>
      <c r="C6" s="275">
        <v>482</v>
      </c>
      <c r="D6" s="406">
        <v>447</v>
      </c>
      <c r="E6" s="127">
        <v>35</v>
      </c>
      <c r="F6" s="272">
        <f>SUM(G6:H6)</f>
        <v>1464</v>
      </c>
      <c r="G6" s="275">
        <v>755</v>
      </c>
      <c r="H6" s="313">
        <v>709</v>
      </c>
      <c r="I6" s="125">
        <v>70</v>
      </c>
      <c r="J6" s="272">
        <f>SUM(K6:L6)</f>
        <v>1077</v>
      </c>
      <c r="K6" s="275">
        <v>536</v>
      </c>
      <c r="L6" s="313">
        <v>541</v>
      </c>
      <c r="M6" s="127" t="s">
        <v>182</v>
      </c>
      <c r="N6" s="272">
        <f>SUM(B12:B16)</f>
        <v>4909</v>
      </c>
      <c r="O6" s="275">
        <f>SUM(C12:C16)</f>
        <v>2522</v>
      </c>
      <c r="P6" s="272">
        <f>SUM(D12:D16)</f>
        <v>2387</v>
      </c>
    </row>
    <row r="7" spans="1:16" ht="16.5" customHeight="1">
      <c r="A7" s="124">
        <v>1</v>
      </c>
      <c r="B7" s="272">
        <f>SUM(C7:D7)</f>
        <v>848</v>
      </c>
      <c r="C7" s="275">
        <v>426</v>
      </c>
      <c r="D7" s="406">
        <v>422</v>
      </c>
      <c r="E7" s="127">
        <v>36</v>
      </c>
      <c r="F7" s="272">
        <f>SUM(G7:H7)</f>
        <v>1427</v>
      </c>
      <c r="G7" s="275">
        <v>754</v>
      </c>
      <c r="H7" s="313">
        <v>673</v>
      </c>
      <c r="I7" s="125">
        <v>71</v>
      </c>
      <c r="J7" s="272">
        <f>SUM(K7:L7)</f>
        <v>1143</v>
      </c>
      <c r="K7" s="275">
        <v>543</v>
      </c>
      <c r="L7" s="313">
        <v>600</v>
      </c>
      <c r="M7" s="127" t="s">
        <v>183</v>
      </c>
      <c r="N7" s="272">
        <f>SUM(B18:B22)</f>
        <v>5253</v>
      </c>
      <c r="O7" s="275">
        <f>SUM(C18:C22)</f>
        <v>2669</v>
      </c>
      <c r="P7" s="272">
        <f>SUM(D18:D22)</f>
        <v>2584</v>
      </c>
    </row>
    <row r="8" spans="1:16" ht="16.5" customHeight="1">
      <c r="A8" s="124">
        <v>2</v>
      </c>
      <c r="B8" s="272">
        <f>SUM(C8:D8)</f>
        <v>836</v>
      </c>
      <c r="C8" s="275">
        <v>396</v>
      </c>
      <c r="D8" s="406">
        <v>440</v>
      </c>
      <c r="E8" s="127">
        <v>37</v>
      </c>
      <c r="F8" s="272">
        <f>SUM(G8:H8)</f>
        <v>1368</v>
      </c>
      <c r="G8" s="275">
        <v>665</v>
      </c>
      <c r="H8" s="313">
        <v>703</v>
      </c>
      <c r="I8" s="125">
        <v>72</v>
      </c>
      <c r="J8" s="272">
        <f>SUM(K8:L8)</f>
        <v>1046</v>
      </c>
      <c r="K8" s="275">
        <v>495</v>
      </c>
      <c r="L8" s="313">
        <v>551</v>
      </c>
      <c r="M8" s="127" t="s">
        <v>184</v>
      </c>
      <c r="N8" s="272">
        <f>SUM(B24:B28)</f>
        <v>5645</v>
      </c>
      <c r="O8" s="275">
        <f>SUM(C24:C28)</f>
        <v>2917</v>
      </c>
      <c r="P8" s="272">
        <f>SUM(D24:D28)</f>
        <v>2728</v>
      </c>
    </row>
    <row r="9" spans="1:20" ht="16.5" customHeight="1">
      <c r="A9" s="124">
        <v>3</v>
      </c>
      <c r="B9" s="272">
        <f>SUM(C9:D9)</f>
        <v>891</v>
      </c>
      <c r="C9" s="275">
        <v>473</v>
      </c>
      <c r="D9" s="406">
        <v>418</v>
      </c>
      <c r="E9" s="127">
        <v>38</v>
      </c>
      <c r="F9" s="272">
        <f>SUM(G9:H9)</f>
        <v>1438</v>
      </c>
      <c r="G9" s="275">
        <v>755</v>
      </c>
      <c r="H9" s="313">
        <v>683</v>
      </c>
      <c r="I9" s="125">
        <v>73</v>
      </c>
      <c r="J9" s="272">
        <f>SUM(K9:L9)</f>
        <v>1061</v>
      </c>
      <c r="K9" s="275">
        <v>477</v>
      </c>
      <c r="L9" s="313">
        <v>584</v>
      </c>
      <c r="M9" s="127" t="s">
        <v>185</v>
      </c>
      <c r="N9" s="272">
        <f>SUM(B30:B34)</f>
        <v>4879</v>
      </c>
      <c r="O9" s="275">
        <f>SUM(C30:C34)</f>
        <v>2418</v>
      </c>
      <c r="P9" s="272">
        <f>SUM(D30:D34)</f>
        <v>2461</v>
      </c>
      <c r="S9" s="776"/>
      <c r="T9" s="776"/>
    </row>
    <row r="10" spans="1:16" ht="16.5" customHeight="1">
      <c r="A10" s="124">
        <v>4</v>
      </c>
      <c r="B10" s="272">
        <f>SUM(C10:D10)</f>
        <v>924</v>
      </c>
      <c r="C10" s="275">
        <v>461</v>
      </c>
      <c r="D10" s="406">
        <v>463</v>
      </c>
      <c r="E10" s="127">
        <v>39</v>
      </c>
      <c r="F10" s="272">
        <f>SUM(G10:H10)</f>
        <v>1338</v>
      </c>
      <c r="G10" s="275">
        <v>674</v>
      </c>
      <c r="H10" s="313">
        <v>664</v>
      </c>
      <c r="I10" s="125">
        <v>74</v>
      </c>
      <c r="J10" s="272">
        <f>SUM(K10:L10)</f>
        <v>1005</v>
      </c>
      <c r="K10" s="275">
        <v>448</v>
      </c>
      <c r="L10" s="313">
        <v>557</v>
      </c>
      <c r="M10" s="127" t="s">
        <v>186</v>
      </c>
      <c r="N10" s="272">
        <f>SUM(B36:B40)</f>
        <v>5770</v>
      </c>
      <c r="O10" s="275">
        <f>SUM(C36:C40)</f>
        <v>2931</v>
      </c>
      <c r="P10" s="272">
        <f>SUM(D36:D40)</f>
        <v>2839</v>
      </c>
    </row>
    <row r="11" spans="1:16" ht="16.5" customHeight="1">
      <c r="A11" s="124" t="s">
        <v>182</v>
      </c>
      <c r="B11" s="272">
        <f>SUM(B12:B16)</f>
        <v>4909</v>
      </c>
      <c r="C11" s="275">
        <f>SUM(C12:C16)</f>
        <v>2522</v>
      </c>
      <c r="D11" s="275">
        <f>SUM(D12:D16)</f>
        <v>2387</v>
      </c>
      <c r="E11" s="127" t="s">
        <v>188</v>
      </c>
      <c r="F11" s="272">
        <f>SUM(F12:F16)</f>
        <v>6219</v>
      </c>
      <c r="G11" s="275">
        <f>SUM(G12:G16)</f>
        <v>3154</v>
      </c>
      <c r="H11" s="313">
        <f>SUM(H12:H16)</f>
        <v>3065</v>
      </c>
      <c r="I11" s="125" t="s">
        <v>194</v>
      </c>
      <c r="J11" s="272">
        <f>SUM(J12:J16)</f>
        <v>5082</v>
      </c>
      <c r="K11" s="275">
        <f>SUM(K12:K16)</f>
        <v>2171</v>
      </c>
      <c r="L11" s="313">
        <f>SUM(L12:L16)</f>
        <v>2911</v>
      </c>
      <c r="M11" s="127" t="s">
        <v>203</v>
      </c>
      <c r="N11" s="272">
        <f>SUM(B42:B46)</f>
        <v>7265</v>
      </c>
      <c r="O11" s="275">
        <f>SUM(C42:C46)</f>
        <v>3739</v>
      </c>
      <c r="P11" s="272">
        <f>SUM(D42:D46)</f>
        <v>3526</v>
      </c>
    </row>
    <row r="12" spans="1:16" ht="16.5" customHeight="1">
      <c r="A12" s="124">
        <v>5</v>
      </c>
      <c r="B12" s="272">
        <f>SUM(C12:D12)</f>
        <v>943</v>
      </c>
      <c r="C12" s="275">
        <v>461</v>
      </c>
      <c r="D12" s="406">
        <v>482</v>
      </c>
      <c r="E12" s="127">
        <v>40</v>
      </c>
      <c r="F12" s="272">
        <f>SUM(G12:H12)</f>
        <v>1393</v>
      </c>
      <c r="G12" s="275">
        <v>707</v>
      </c>
      <c r="H12" s="313">
        <v>686</v>
      </c>
      <c r="I12" s="125">
        <v>75</v>
      </c>
      <c r="J12" s="272">
        <f>SUM(K12:L12)</f>
        <v>1009</v>
      </c>
      <c r="K12" s="275">
        <v>467</v>
      </c>
      <c r="L12" s="313">
        <v>542</v>
      </c>
      <c r="M12" s="127" t="s">
        <v>187</v>
      </c>
      <c r="N12" s="272">
        <f>SUM(F6:F10)</f>
        <v>7035</v>
      </c>
      <c r="O12" s="275">
        <f>SUM(G6:G10)</f>
        <v>3603</v>
      </c>
      <c r="P12" s="272">
        <f>SUM(H6:H10)</f>
        <v>3432</v>
      </c>
    </row>
    <row r="13" spans="1:20" ht="16.5" customHeight="1">
      <c r="A13" s="124">
        <v>6</v>
      </c>
      <c r="B13" s="272">
        <f>SUM(C13:D13)</f>
        <v>961</v>
      </c>
      <c r="C13" s="275">
        <v>484</v>
      </c>
      <c r="D13" s="406">
        <v>477</v>
      </c>
      <c r="E13" s="127">
        <v>41</v>
      </c>
      <c r="F13" s="272">
        <f>SUM(G13:H13)</f>
        <v>1035</v>
      </c>
      <c r="G13" s="275">
        <v>528</v>
      </c>
      <c r="H13" s="313">
        <v>507</v>
      </c>
      <c r="I13" s="125">
        <v>76</v>
      </c>
      <c r="J13" s="272">
        <f>SUM(K13:L13)</f>
        <v>1098</v>
      </c>
      <c r="K13" s="275">
        <v>473</v>
      </c>
      <c r="L13" s="313">
        <v>625</v>
      </c>
      <c r="M13" s="127" t="s">
        <v>188</v>
      </c>
      <c r="N13" s="272">
        <f>SUM(F12:F16)</f>
        <v>6219</v>
      </c>
      <c r="O13" s="275">
        <f>SUM(G12:G16)</f>
        <v>3154</v>
      </c>
      <c r="P13" s="272">
        <f>SUM(H12:H16)</f>
        <v>3065</v>
      </c>
      <c r="S13" s="776"/>
      <c r="T13" s="776"/>
    </row>
    <row r="14" spans="1:16" ht="16.5" customHeight="1">
      <c r="A14" s="124">
        <v>7</v>
      </c>
      <c r="B14" s="272">
        <f>SUM(C14:D14)</f>
        <v>1042</v>
      </c>
      <c r="C14" s="275">
        <v>533</v>
      </c>
      <c r="D14" s="406">
        <v>509</v>
      </c>
      <c r="E14" s="127">
        <v>42</v>
      </c>
      <c r="F14" s="272">
        <f>SUM(G14:H14)</f>
        <v>1267</v>
      </c>
      <c r="G14" s="275">
        <v>650</v>
      </c>
      <c r="H14" s="313">
        <v>617</v>
      </c>
      <c r="I14" s="125">
        <v>77</v>
      </c>
      <c r="J14" s="272">
        <f>SUM(K14:L14)</f>
        <v>1026</v>
      </c>
      <c r="K14" s="275">
        <v>437</v>
      </c>
      <c r="L14" s="313">
        <v>589</v>
      </c>
      <c r="M14" s="127" t="s">
        <v>189</v>
      </c>
      <c r="N14" s="272">
        <f>SUM(F18:F22)</f>
        <v>6485</v>
      </c>
      <c r="O14" s="275">
        <f>SUM(G18:G22)</f>
        <v>3303</v>
      </c>
      <c r="P14" s="272">
        <f>SUM(H18:H22)</f>
        <v>3182</v>
      </c>
    </row>
    <row r="15" spans="1:16" ht="16.5" customHeight="1">
      <c r="A15" s="124">
        <v>8</v>
      </c>
      <c r="B15" s="272">
        <f>SUM(C15:D15)</f>
        <v>973</v>
      </c>
      <c r="C15" s="275">
        <v>514</v>
      </c>
      <c r="D15" s="406">
        <v>459</v>
      </c>
      <c r="E15" s="127">
        <v>43</v>
      </c>
      <c r="F15" s="272">
        <f>SUM(G15:H15)</f>
        <v>1230</v>
      </c>
      <c r="G15" s="275">
        <v>614</v>
      </c>
      <c r="H15" s="313">
        <v>616</v>
      </c>
      <c r="I15" s="125">
        <v>78</v>
      </c>
      <c r="J15" s="272">
        <f>SUM(K15:L15)</f>
        <v>1005</v>
      </c>
      <c r="K15" s="275">
        <v>389</v>
      </c>
      <c r="L15" s="313">
        <v>616</v>
      </c>
      <c r="M15" s="127" t="s">
        <v>190</v>
      </c>
      <c r="N15" s="272">
        <f>SUM(F24:F28)</f>
        <v>7440</v>
      </c>
      <c r="O15" s="275">
        <f>SUM(G24:G28)</f>
        <v>3772</v>
      </c>
      <c r="P15" s="272">
        <f>SUM(H24:H28)</f>
        <v>3668</v>
      </c>
    </row>
    <row r="16" spans="1:20" ht="16.5" customHeight="1">
      <c r="A16" s="124">
        <v>9</v>
      </c>
      <c r="B16" s="272">
        <f>SUM(C16:D16)</f>
        <v>990</v>
      </c>
      <c r="C16" s="275">
        <v>530</v>
      </c>
      <c r="D16" s="406">
        <v>460</v>
      </c>
      <c r="E16" s="127">
        <v>44</v>
      </c>
      <c r="F16" s="272">
        <f>SUM(G16:H16)</f>
        <v>1294</v>
      </c>
      <c r="G16" s="275">
        <v>655</v>
      </c>
      <c r="H16" s="313">
        <v>639</v>
      </c>
      <c r="I16" s="125">
        <v>79</v>
      </c>
      <c r="J16" s="272">
        <f>SUM(K16:L16)</f>
        <v>944</v>
      </c>
      <c r="K16" s="275">
        <v>405</v>
      </c>
      <c r="L16" s="313">
        <v>539</v>
      </c>
      <c r="M16" s="127" t="s">
        <v>191</v>
      </c>
      <c r="N16" s="272">
        <f>SUM(F30:F34)</f>
        <v>8952</v>
      </c>
      <c r="O16" s="275">
        <f>SUM(G30:G34)</f>
        <v>4647</v>
      </c>
      <c r="P16" s="272">
        <f>SUM(H30:H34)</f>
        <v>4305</v>
      </c>
      <c r="S16" s="776"/>
      <c r="T16" s="776"/>
    </row>
    <row r="17" spans="1:16" ht="16.5" customHeight="1">
      <c r="A17" s="124" t="s">
        <v>183</v>
      </c>
      <c r="B17" s="272">
        <f>SUM(B18:B22)</f>
        <v>5253</v>
      </c>
      <c r="C17" s="275">
        <f>SUM(C18:C22)</f>
        <v>2669</v>
      </c>
      <c r="D17" s="275">
        <f>SUM(D18:D22)</f>
        <v>2584</v>
      </c>
      <c r="E17" s="127" t="s">
        <v>189</v>
      </c>
      <c r="F17" s="272">
        <f>SUM(F18:F22)</f>
        <v>6485</v>
      </c>
      <c r="G17" s="275">
        <f>SUM(G18:G22)</f>
        <v>3303</v>
      </c>
      <c r="H17" s="313">
        <f>SUM(H18:H22)</f>
        <v>3182</v>
      </c>
      <c r="I17" s="125" t="s">
        <v>195</v>
      </c>
      <c r="J17" s="272">
        <f>SUM(J18:J22)</f>
        <v>3819</v>
      </c>
      <c r="K17" s="275">
        <f>SUM(K18:K22)</f>
        <v>1467</v>
      </c>
      <c r="L17" s="313">
        <f>SUM(L18:L22)</f>
        <v>2352</v>
      </c>
      <c r="M17" s="127" t="s">
        <v>204</v>
      </c>
      <c r="N17" s="272">
        <f>SUM(F36:F40)</f>
        <v>6576</v>
      </c>
      <c r="O17" s="275">
        <f>SUM(G36:G40)</f>
        <v>3356</v>
      </c>
      <c r="P17" s="272">
        <f>SUM(H36:H40)</f>
        <v>3220</v>
      </c>
    </row>
    <row r="18" spans="1:16" ht="16.5" customHeight="1">
      <c r="A18" s="124">
        <v>10</v>
      </c>
      <c r="B18" s="272">
        <f>SUM(C18:D18)</f>
        <v>1046</v>
      </c>
      <c r="C18" s="275">
        <v>529</v>
      </c>
      <c r="D18" s="406">
        <v>517</v>
      </c>
      <c r="E18" s="127">
        <v>45</v>
      </c>
      <c r="F18" s="272">
        <f>SUM(G18:H18)</f>
        <v>1258</v>
      </c>
      <c r="G18" s="275">
        <v>647</v>
      </c>
      <c r="H18" s="313">
        <v>611</v>
      </c>
      <c r="I18" s="125">
        <v>80</v>
      </c>
      <c r="J18" s="272">
        <f aca="true" t="shared" si="0" ref="J18:J24">SUM(K18:L18)</f>
        <v>892</v>
      </c>
      <c r="K18" s="275">
        <v>340</v>
      </c>
      <c r="L18" s="313">
        <v>552</v>
      </c>
      <c r="M18" s="127" t="s">
        <v>192</v>
      </c>
      <c r="N18" s="272">
        <f>SUM(F42:F46)</f>
        <v>5801</v>
      </c>
      <c r="O18" s="275">
        <f>SUM(G42:G46)</f>
        <v>2847</v>
      </c>
      <c r="P18" s="272">
        <f>SUM(H42:H46)</f>
        <v>2954</v>
      </c>
    </row>
    <row r="19" spans="1:16" ht="16.5" customHeight="1">
      <c r="A19" s="124">
        <v>11</v>
      </c>
      <c r="B19" s="272">
        <f>SUM(C19:D19)</f>
        <v>1043</v>
      </c>
      <c r="C19" s="275">
        <v>504</v>
      </c>
      <c r="D19" s="406">
        <v>539</v>
      </c>
      <c r="E19" s="127">
        <v>46</v>
      </c>
      <c r="F19" s="272">
        <f>SUM(G19:H19)</f>
        <v>1240</v>
      </c>
      <c r="G19" s="275">
        <v>613</v>
      </c>
      <c r="H19" s="313">
        <v>627</v>
      </c>
      <c r="I19" s="125">
        <v>81</v>
      </c>
      <c r="J19" s="272">
        <f t="shared" si="0"/>
        <v>848</v>
      </c>
      <c r="K19" s="275">
        <v>342</v>
      </c>
      <c r="L19" s="313">
        <v>506</v>
      </c>
      <c r="M19" s="127" t="s">
        <v>193</v>
      </c>
      <c r="N19" s="272">
        <f>SUM(J6:J10)</f>
        <v>5332</v>
      </c>
      <c r="O19" s="275">
        <f>SUM(K6:K10)</f>
        <v>2499</v>
      </c>
      <c r="P19" s="272">
        <f>SUM(L6:L10)</f>
        <v>2833</v>
      </c>
    </row>
    <row r="20" spans="1:20" ht="16.5" customHeight="1">
      <c r="A20" s="124">
        <v>12</v>
      </c>
      <c r="B20" s="272">
        <f>SUM(C20:D20)</f>
        <v>1011</v>
      </c>
      <c r="C20" s="275">
        <v>520</v>
      </c>
      <c r="D20" s="406">
        <v>491</v>
      </c>
      <c r="E20" s="127">
        <v>47</v>
      </c>
      <c r="F20" s="272">
        <f>SUM(G20:H20)</f>
        <v>1302</v>
      </c>
      <c r="G20" s="275">
        <v>676</v>
      </c>
      <c r="H20" s="313">
        <v>626</v>
      </c>
      <c r="I20" s="125">
        <v>82</v>
      </c>
      <c r="J20" s="272">
        <f t="shared" si="0"/>
        <v>819</v>
      </c>
      <c r="K20" s="275">
        <v>328</v>
      </c>
      <c r="L20" s="313">
        <v>491</v>
      </c>
      <c r="M20" s="127" t="s">
        <v>194</v>
      </c>
      <c r="N20" s="272">
        <f>SUM(J12:J16)</f>
        <v>5082</v>
      </c>
      <c r="O20" s="275">
        <f>SUM(K12:K16)</f>
        <v>2171</v>
      </c>
      <c r="P20" s="272">
        <f>SUM(L12:L16)</f>
        <v>2911</v>
      </c>
      <c r="S20" s="776"/>
      <c r="T20" s="776"/>
    </row>
    <row r="21" spans="1:25" ht="16.5" customHeight="1">
      <c r="A21" s="124">
        <v>13</v>
      </c>
      <c r="B21" s="272">
        <f>SUM(C21:D21)</f>
        <v>1074</v>
      </c>
      <c r="C21" s="275">
        <v>543</v>
      </c>
      <c r="D21" s="406">
        <v>531</v>
      </c>
      <c r="E21" s="127">
        <v>48</v>
      </c>
      <c r="F21" s="272">
        <f>SUM(G21:H21)</f>
        <v>1398</v>
      </c>
      <c r="G21" s="275">
        <v>704</v>
      </c>
      <c r="H21" s="313">
        <v>694</v>
      </c>
      <c r="I21" s="125">
        <v>83</v>
      </c>
      <c r="J21" s="272">
        <f t="shared" si="0"/>
        <v>655</v>
      </c>
      <c r="K21" s="275">
        <v>250</v>
      </c>
      <c r="L21" s="313">
        <v>405</v>
      </c>
      <c r="M21" s="127" t="s">
        <v>195</v>
      </c>
      <c r="N21" s="272">
        <f>SUM(J18:J22)</f>
        <v>3819</v>
      </c>
      <c r="O21" s="275">
        <f>SUM(K18:K22)</f>
        <v>1467</v>
      </c>
      <c r="P21" s="272">
        <f>SUM(L18:L22)</f>
        <v>2352</v>
      </c>
      <c r="S21" s="776"/>
      <c r="T21" s="776"/>
      <c r="U21" s="145"/>
      <c r="V21" s="145"/>
      <c r="W21" s="145"/>
      <c r="X21" s="145"/>
      <c r="Y21" s="145"/>
    </row>
    <row r="22" spans="1:25" ht="16.5" customHeight="1">
      <c r="A22" s="124">
        <v>14</v>
      </c>
      <c r="B22" s="272">
        <f>SUM(C22:D22)</f>
        <v>1079</v>
      </c>
      <c r="C22" s="275">
        <v>573</v>
      </c>
      <c r="D22" s="406">
        <v>506</v>
      </c>
      <c r="E22" s="127">
        <v>49</v>
      </c>
      <c r="F22" s="272">
        <f>SUM(G22:H22)</f>
        <v>1287</v>
      </c>
      <c r="G22" s="275">
        <v>663</v>
      </c>
      <c r="H22" s="313">
        <v>624</v>
      </c>
      <c r="I22" s="125">
        <v>84</v>
      </c>
      <c r="J22" s="272">
        <f t="shared" si="0"/>
        <v>605</v>
      </c>
      <c r="K22" s="275">
        <v>207</v>
      </c>
      <c r="L22" s="313">
        <v>398</v>
      </c>
      <c r="M22" s="127" t="s">
        <v>196</v>
      </c>
      <c r="N22" s="272">
        <f>SUM(J23)</f>
        <v>2760</v>
      </c>
      <c r="O22" s="275">
        <f>SUM(K23)</f>
        <v>754</v>
      </c>
      <c r="P22" s="272">
        <f>SUM(L23)</f>
        <v>2006</v>
      </c>
      <c r="S22" s="145"/>
      <c r="T22" s="145"/>
      <c r="U22" s="145"/>
      <c r="V22" s="145"/>
      <c r="W22" s="145"/>
      <c r="X22" s="145"/>
      <c r="Y22" s="145"/>
    </row>
    <row r="23" spans="1:16" ht="16.5" customHeight="1">
      <c r="A23" s="124" t="s">
        <v>184</v>
      </c>
      <c r="B23" s="272">
        <f>SUM(B24:B28)</f>
        <v>5645</v>
      </c>
      <c r="C23" s="275">
        <f>SUM(C24:C28)</f>
        <v>2917</v>
      </c>
      <c r="D23" s="275">
        <f>SUM(D24:D28)</f>
        <v>2728</v>
      </c>
      <c r="E23" s="127" t="s">
        <v>190</v>
      </c>
      <c r="F23" s="272">
        <f>SUM(F24:F28)</f>
        <v>7440</v>
      </c>
      <c r="G23" s="275">
        <f>SUM(G24:G28)</f>
        <v>3772</v>
      </c>
      <c r="H23" s="313">
        <f>SUM(H24:H28)</f>
        <v>3668</v>
      </c>
      <c r="I23" s="125" t="s">
        <v>492</v>
      </c>
      <c r="J23" s="272">
        <f t="shared" si="0"/>
        <v>2760</v>
      </c>
      <c r="K23" s="275">
        <v>754</v>
      </c>
      <c r="L23" s="313">
        <v>2006</v>
      </c>
      <c r="M23" s="276"/>
      <c r="N23" s="315"/>
      <c r="O23" s="316"/>
      <c r="P23" s="277"/>
    </row>
    <row r="24" spans="1:16" ht="16.5" customHeight="1">
      <c r="A24" s="124">
        <v>15</v>
      </c>
      <c r="B24" s="272">
        <f>SUM(C24:D24)</f>
        <v>1107</v>
      </c>
      <c r="C24" s="275">
        <v>598</v>
      </c>
      <c r="D24" s="406">
        <v>509</v>
      </c>
      <c r="E24" s="127">
        <v>50</v>
      </c>
      <c r="F24" s="272">
        <f>SUM(G24:H24)</f>
        <v>1361</v>
      </c>
      <c r="G24" s="275">
        <v>709</v>
      </c>
      <c r="H24" s="313">
        <v>652</v>
      </c>
      <c r="I24" s="125" t="s">
        <v>321</v>
      </c>
      <c r="J24" s="272">
        <f t="shared" si="0"/>
        <v>28</v>
      </c>
      <c r="K24" s="275">
        <v>17</v>
      </c>
      <c r="L24" s="313">
        <v>11</v>
      </c>
      <c r="M24" s="126"/>
      <c r="N24" s="277"/>
      <c r="O24" s="317"/>
      <c r="P24" s="357"/>
    </row>
    <row r="25" spans="1:16" ht="16.5" customHeight="1">
      <c r="A25" s="124">
        <v>16</v>
      </c>
      <c r="B25" s="272">
        <f>SUM(C25:D25)</f>
        <v>1132</v>
      </c>
      <c r="C25" s="275">
        <v>585</v>
      </c>
      <c r="D25" s="406">
        <v>547</v>
      </c>
      <c r="E25" s="127">
        <v>51</v>
      </c>
      <c r="F25" s="272">
        <f>SUM(G25:H25)</f>
        <v>1509</v>
      </c>
      <c r="G25" s="275">
        <v>773</v>
      </c>
      <c r="H25" s="313">
        <v>736</v>
      </c>
      <c r="I25" s="125"/>
      <c r="J25" s="458"/>
      <c r="K25" s="457"/>
      <c r="L25" s="459"/>
      <c r="M25" s="127" t="s">
        <v>205</v>
      </c>
      <c r="N25" s="275">
        <f>SUM(N5:N7)</f>
        <v>14590</v>
      </c>
      <c r="O25" s="275">
        <f>SUM(C5,C11,C17)</f>
        <v>7429</v>
      </c>
      <c r="P25" s="358">
        <f>SUM(D5,D11,D17)</f>
        <v>7161</v>
      </c>
    </row>
    <row r="26" spans="1:16" ht="16.5" customHeight="1">
      <c r="A26" s="124">
        <v>17</v>
      </c>
      <c r="B26" s="272">
        <f>SUM(C26:D26)</f>
        <v>1111</v>
      </c>
      <c r="C26" s="275">
        <v>573</v>
      </c>
      <c r="D26" s="406">
        <v>538</v>
      </c>
      <c r="E26" s="127">
        <v>52</v>
      </c>
      <c r="F26" s="272">
        <f>SUM(G26:H26)</f>
        <v>1418</v>
      </c>
      <c r="G26" s="275">
        <v>722</v>
      </c>
      <c r="H26" s="313">
        <v>696</v>
      </c>
      <c r="I26" s="125"/>
      <c r="J26" s="272"/>
      <c r="K26" s="275"/>
      <c r="L26" s="313"/>
      <c r="M26" s="127"/>
      <c r="N26" s="318" t="str">
        <f>"("&amp;ROUND(N25/$N$4%,1)&amp;")"</f>
        <v>(14.1)</v>
      </c>
      <c r="O26" s="318" t="str">
        <f>"("&amp;ROUND(O25/$O$4%,1)&amp;")"</f>
        <v>(14.6)</v>
      </c>
      <c r="P26" s="359" t="str">
        <f>"("&amp;ROUND(P25/$P$4%,1)&amp;")"</f>
        <v>(13.6)</v>
      </c>
    </row>
    <row r="27" spans="1:16" ht="16.5" customHeight="1">
      <c r="A27" s="124">
        <v>18</v>
      </c>
      <c r="B27" s="272">
        <f>SUM(C27:D27)</f>
        <v>1231</v>
      </c>
      <c r="C27" s="275">
        <v>632</v>
      </c>
      <c r="D27" s="406">
        <v>599</v>
      </c>
      <c r="E27" s="127">
        <v>53</v>
      </c>
      <c r="F27" s="272">
        <f>SUM(G27:H27)</f>
        <v>1447</v>
      </c>
      <c r="G27" s="275">
        <v>723</v>
      </c>
      <c r="H27" s="313">
        <v>724</v>
      </c>
      <c r="I27" s="125"/>
      <c r="J27" s="272"/>
      <c r="K27" s="275"/>
      <c r="L27" s="313"/>
      <c r="M27" s="127" t="s">
        <v>206</v>
      </c>
      <c r="N27" s="275">
        <f>SUM(N8:N17)</f>
        <v>66266</v>
      </c>
      <c r="O27" s="275">
        <f>SUM(C23,C29,C35,C41,G5,G11,G17,G23,G29,G35)</f>
        <v>33840</v>
      </c>
      <c r="P27" s="506">
        <f>SUM(D23,D29,D35,D41,H5,H11,H17,H23,H29,H35)</f>
        <v>32426</v>
      </c>
    </row>
    <row r="28" spans="1:16" ht="16.5" customHeight="1">
      <c r="A28" s="124">
        <v>19</v>
      </c>
      <c r="B28" s="272">
        <f>SUM(C28:D28)</f>
        <v>1064</v>
      </c>
      <c r="C28" s="275">
        <v>529</v>
      </c>
      <c r="D28" s="406">
        <v>535</v>
      </c>
      <c r="E28" s="127">
        <v>54</v>
      </c>
      <c r="F28" s="272">
        <f>SUM(G28:H28)</f>
        <v>1705</v>
      </c>
      <c r="G28" s="275">
        <v>845</v>
      </c>
      <c r="H28" s="313">
        <v>860</v>
      </c>
      <c r="I28" s="125"/>
      <c r="J28" s="272"/>
      <c r="K28" s="275"/>
      <c r="L28" s="313"/>
      <c r="M28" s="127"/>
      <c r="N28" s="318" t="str">
        <f>"("&amp;ROUND(N27/$N$4%,1)&amp;")"</f>
        <v>(63.9)</v>
      </c>
      <c r="O28" s="318" t="str">
        <f>"("&amp;ROUND(O27/$O$4%,1)&amp;")"</f>
        <v>(66.3)</v>
      </c>
      <c r="P28" s="359" t="str">
        <f>"("&amp;ROUND(P27/$P$4%,1)&amp;")"</f>
        <v>(61.6)</v>
      </c>
    </row>
    <row r="29" spans="1:16" ht="16.5" customHeight="1">
      <c r="A29" s="124" t="s">
        <v>185</v>
      </c>
      <c r="B29" s="272">
        <f>SUM(B30:B34)</f>
        <v>4879</v>
      </c>
      <c r="C29" s="275">
        <f>SUM(C30:C34)</f>
        <v>2418</v>
      </c>
      <c r="D29" s="275">
        <f>SUM(D30:D34)</f>
        <v>2461</v>
      </c>
      <c r="E29" s="127" t="s">
        <v>191</v>
      </c>
      <c r="F29" s="272">
        <f>SUM(F30:F34)</f>
        <v>8952</v>
      </c>
      <c r="G29" s="275">
        <f>SUM(G30:G34)</f>
        <v>4647</v>
      </c>
      <c r="H29" s="313">
        <f>SUM(H30:H34)</f>
        <v>4305</v>
      </c>
      <c r="I29" s="124"/>
      <c r="J29" s="272"/>
      <c r="K29" s="275"/>
      <c r="L29" s="319"/>
      <c r="M29" s="127" t="s">
        <v>207</v>
      </c>
      <c r="N29" s="275">
        <f>SUM(N18:N22)</f>
        <v>22794</v>
      </c>
      <c r="O29" s="275">
        <f>SUM(G41,K5,K11,K17,K23)</f>
        <v>9738</v>
      </c>
      <c r="P29" s="507">
        <f>SUM(H41,L5,L11,L17,L23)</f>
        <v>13056</v>
      </c>
    </row>
    <row r="30" spans="1:19" ht="16.5" customHeight="1">
      <c r="A30" s="124">
        <v>20</v>
      </c>
      <c r="B30" s="275">
        <f>SUM(C30:D30)</f>
        <v>1063</v>
      </c>
      <c r="C30" s="406">
        <v>531</v>
      </c>
      <c r="D30" s="406">
        <v>532</v>
      </c>
      <c r="E30" s="127">
        <v>55</v>
      </c>
      <c r="F30" s="272">
        <f>SUM(G30:H30)</f>
        <v>1615</v>
      </c>
      <c r="G30" s="275">
        <v>799</v>
      </c>
      <c r="H30" s="313">
        <v>816</v>
      </c>
      <c r="I30" s="124"/>
      <c r="J30" s="272"/>
      <c r="K30" s="275"/>
      <c r="L30" s="319"/>
      <c r="M30" s="127"/>
      <c r="N30" s="508">
        <v>-22</v>
      </c>
      <c r="O30" s="359" t="str">
        <f>"("&amp;ROUND(O29/$O$4%,1)&amp;")"</f>
        <v>(19.1)</v>
      </c>
      <c r="P30" s="359" t="str">
        <f>"("&amp;ROUND(P29/$P$4%,1)&amp;")"</f>
        <v>(24.8)</v>
      </c>
      <c r="S30" s="509"/>
    </row>
    <row r="31" spans="1:16" ht="16.5" customHeight="1">
      <c r="A31" s="124">
        <v>21</v>
      </c>
      <c r="B31" s="275">
        <f>SUM(C31:D31)</f>
        <v>922</v>
      </c>
      <c r="C31" s="406">
        <v>456</v>
      </c>
      <c r="D31" s="406">
        <v>466</v>
      </c>
      <c r="E31" s="127">
        <v>56</v>
      </c>
      <c r="F31" s="272">
        <f>SUM(G31:H31)</f>
        <v>1836</v>
      </c>
      <c r="G31" s="275">
        <v>1003</v>
      </c>
      <c r="H31" s="313">
        <v>833</v>
      </c>
      <c r="I31" s="124"/>
      <c r="J31" s="272"/>
      <c r="K31" s="275"/>
      <c r="L31" s="319"/>
      <c r="M31" s="126"/>
      <c r="N31" s="508"/>
      <c r="O31" s="320"/>
      <c r="P31" s="358"/>
    </row>
    <row r="32" spans="1:16" ht="16.5" customHeight="1">
      <c r="A32" s="124">
        <v>22</v>
      </c>
      <c r="B32" s="275">
        <f>SUM(C32:D32)</f>
        <v>976</v>
      </c>
      <c r="C32" s="406">
        <v>480</v>
      </c>
      <c r="D32" s="406">
        <v>496</v>
      </c>
      <c r="E32" s="127">
        <v>57</v>
      </c>
      <c r="F32" s="272">
        <f>SUM(G32:H32)</f>
        <v>1795</v>
      </c>
      <c r="G32" s="275">
        <v>905</v>
      </c>
      <c r="H32" s="313">
        <v>890</v>
      </c>
      <c r="I32" s="124"/>
      <c r="J32" s="272"/>
      <c r="K32" s="275"/>
      <c r="L32" s="319"/>
      <c r="M32" s="126"/>
      <c r="N32" s="275"/>
      <c r="O32" s="275"/>
      <c r="P32" s="358"/>
    </row>
    <row r="33" spans="1:16" ht="16.5" customHeight="1">
      <c r="A33" s="124">
        <v>23</v>
      </c>
      <c r="B33" s="275">
        <f>SUM(C33:D33)</f>
        <v>960</v>
      </c>
      <c r="C33" s="406">
        <v>502</v>
      </c>
      <c r="D33" s="406">
        <v>458</v>
      </c>
      <c r="E33" s="127">
        <v>58</v>
      </c>
      <c r="F33" s="272">
        <f>SUM(G33:H33)</f>
        <v>1853</v>
      </c>
      <c r="G33" s="275">
        <v>975</v>
      </c>
      <c r="H33" s="313">
        <v>878</v>
      </c>
      <c r="I33" s="124"/>
      <c r="J33" s="272"/>
      <c r="K33" s="275"/>
      <c r="L33" s="319"/>
      <c r="M33" s="126"/>
      <c r="N33" s="275"/>
      <c r="O33" s="275"/>
      <c r="P33" s="358"/>
    </row>
    <row r="34" spans="1:16" ht="16.5" customHeight="1">
      <c r="A34" s="124">
        <v>24</v>
      </c>
      <c r="B34" s="275">
        <f>SUM(C34:D34)</f>
        <v>958</v>
      </c>
      <c r="C34" s="406">
        <v>449</v>
      </c>
      <c r="D34" s="406">
        <v>509</v>
      </c>
      <c r="E34" s="127">
        <v>59</v>
      </c>
      <c r="F34" s="272">
        <f>SUM(G34:H34)</f>
        <v>1853</v>
      </c>
      <c r="G34" s="275">
        <v>965</v>
      </c>
      <c r="H34" s="313">
        <v>888</v>
      </c>
      <c r="I34" s="124"/>
      <c r="J34" s="272"/>
      <c r="K34" s="275"/>
      <c r="L34" s="319"/>
      <c r="M34" s="276"/>
      <c r="N34" s="316"/>
      <c r="O34" s="316"/>
      <c r="P34" s="315"/>
    </row>
    <row r="35" spans="1:16" ht="16.5" customHeight="1">
      <c r="A35" s="124" t="s">
        <v>186</v>
      </c>
      <c r="B35" s="272">
        <f>SUM(B36:B40)</f>
        <v>5770</v>
      </c>
      <c r="C35" s="275">
        <f>SUM(C36:C40)</f>
        <v>2931</v>
      </c>
      <c r="D35" s="406">
        <f>SUM(D36:D40)</f>
        <v>2839</v>
      </c>
      <c r="E35" s="127" t="s">
        <v>208</v>
      </c>
      <c r="F35" s="272">
        <f>SUM(F36:F40)</f>
        <v>6576</v>
      </c>
      <c r="G35" s="275">
        <f>SUM(G36:G40)</f>
        <v>3356</v>
      </c>
      <c r="H35" s="313">
        <f>SUM(H36:H40)</f>
        <v>3220</v>
      </c>
      <c r="I35" s="124"/>
      <c r="J35" s="272"/>
      <c r="K35" s="275"/>
      <c r="L35" s="319"/>
      <c r="M35" s="126"/>
      <c r="N35" s="280"/>
      <c r="O35" s="280"/>
      <c r="P35" s="277"/>
    </row>
    <row r="36" spans="1:16" ht="16.5" customHeight="1">
      <c r="A36" s="124">
        <v>25</v>
      </c>
      <c r="B36" s="272">
        <f>SUM(C36:D36)</f>
        <v>1005</v>
      </c>
      <c r="C36" s="275">
        <v>510</v>
      </c>
      <c r="D36" s="406">
        <v>495</v>
      </c>
      <c r="E36" s="127">
        <v>60</v>
      </c>
      <c r="F36" s="272">
        <f>SUM(G36:H36)</f>
        <v>1766</v>
      </c>
      <c r="G36" s="275">
        <v>930</v>
      </c>
      <c r="H36" s="313">
        <v>836</v>
      </c>
      <c r="I36" s="124"/>
      <c r="J36" s="272"/>
      <c r="K36" s="275"/>
      <c r="L36" s="319"/>
      <c r="M36" s="270" t="s">
        <v>209</v>
      </c>
      <c r="N36" s="510">
        <v>44.3</v>
      </c>
      <c r="O36" s="510">
        <v>43</v>
      </c>
      <c r="P36" s="277">
        <v>45.6</v>
      </c>
    </row>
    <row r="37" spans="1:16" ht="16.5" customHeight="1">
      <c r="A37" s="124">
        <v>26</v>
      </c>
      <c r="B37" s="272">
        <f>SUM(C37:D37)</f>
        <v>1105</v>
      </c>
      <c r="C37" s="275">
        <v>571</v>
      </c>
      <c r="D37" s="406">
        <v>534</v>
      </c>
      <c r="E37" s="127">
        <v>61</v>
      </c>
      <c r="F37" s="272">
        <f>SUM(G37:H37)</f>
        <v>1054</v>
      </c>
      <c r="G37" s="275">
        <v>508</v>
      </c>
      <c r="H37" s="313">
        <v>546</v>
      </c>
      <c r="I37" s="124"/>
      <c r="J37" s="272"/>
      <c r="K37" s="275"/>
      <c r="L37" s="319"/>
      <c r="M37" s="270" t="s">
        <v>210</v>
      </c>
      <c r="N37" s="275"/>
      <c r="O37" s="510">
        <f>O4/P4%</f>
        <v>96.89227437646032</v>
      </c>
      <c r="P37" s="511">
        <v>100</v>
      </c>
    </row>
    <row r="38" spans="1:16" ht="16.5" customHeight="1">
      <c r="A38" s="124">
        <v>27</v>
      </c>
      <c r="B38" s="272">
        <f>SUM(C38:D38)</f>
        <v>1180</v>
      </c>
      <c r="C38" s="275">
        <v>585</v>
      </c>
      <c r="D38" s="406">
        <v>595</v>
      </c>
      <c r="E38" s="127">
        <v>62</v>
      </c>
      <c r="F38" s="272">
        <f>SUM(G38:H38)</f>
        <v>1071</v>
      </c>
      <c r="G38" s="275">
        <v>581</v>
      </c>
      <c r="H38" s="313">
        <v>490</v>
      </c>
      <c r="I38" s="124"/>
      <c r="J38" s="272"/>
      <c r="K38" s="275"/>
      <c r="L38" s="319"/>
      <c r="M38" s="126"/>
      <c r="N38" s="460"/>
      <c r="O38" s="460"/>
      <c r="P38" s="460"/>
    </row>
    <row r="39" spans="1:16" ht="16.5" customHeight="1">
      <c r="A39" s="124">
        <v>28</v>
      </c>
      <c r="B39" s="272">
        <f>SUM(C39:D39)</f>
        <v>1177</v>
      </c>
      <c r="C39" s="275">
        <v>627</v>
      </c>
      <c r="D39" s="406">
        <v>550</v>
      </c>
      <c r="E39" s="127">
        <v>63</v>
      </c>
      <c r="F39" s="272">
        <f>SUM(G39:H39)</f>
        <v>1394</v>
      </c>
      <c r="G39" s="275">
        <v>703</v>
      </c>
      <c r="H39" s="313">
        <v>691</v>
      </c>
      <c r="I39" s="124"/>
      <c r="J39" s="272"/>
      <c r="K39" s="275"/>
      <c r="L39" s="319"/>
      <c r="M39" s="126"/>
      <c r="N39" s="321"/>
      <c r="O39" s="321"/>
      <c r="P39" s="277"/>
    </row>
    <row r="40" spans="1:16" ht="16.5" customHeight="1">
      <c r="A40" s="124">
        <v>29</v>
      </c>
      <c r="B40" s="272">
        <f>SUM(C40:D40)</f>
        <v>1303</v>
      </c>
      <c r="C40" s="275">
        <v>638</v>
      </c>
      <c r="D40" s="406">
        <v>665</v>
      </c>
      <c r="E40" s="127">
        <v>64</v>
      </c>
      <c r="F40" s="272">
        <f>SUM(G40:H40)</f>
        <v>1291</v>
      </c>
      <c r="G40" s="275">
        <v>634</v>
      </c>
      <c r="H40" s="313">
        <v>657</v>
      </c>
      <c r="I40" s="124"/>
      <c r="J40" s="272"/>
      <c r="K40" s="275"/>
      <c r="L40" s="319"/>
      <c r="M40" s="126"/>
      <c r="N40" s="272"/>
      <c r="O40" s="321"/>
      <c r="P40" s="277"/>
    </row>
    <row r="41" spans="1:16" ht="16.5" customHeight="1">
      <c r="A41" s="125" t="s">
        <v>211</v>
      </c>
      <c r="B41" s="272">
        <f>SUM(B42:B46)</f>
        <v>7265</v>
      </c>
      <c r="C41" s="275">
        <f>SUM(C42:C46)</f>
        <v>3739</v>
      </c>
      <c r="D41" s="406">
        <f>SUM(D42:D46)</f>
        <v>3526</v>
      </c>
      <c r="E41" s="127" t="s">
        <v>192</v>
      </c>
      <c r="F41" s="272">
        <f>SUM(F42:F46)</f>
        <v>5801</v>
      </c>
      <c r="G41" s="275">
        <f>SUM(G42:G46)</f>
        <v>2847</v>
      </c>
      <c r="H41" s="313">
        <f>SUM(H42:H46)</f>
        <v>2954</v>
      </c>
      <c r="I41" s="124"/>
      <c r="J41" s="272"/>
      <c r="K41" s="275"/>
      <c r="L41" s="319"/>
      <c r="M41" s="270"/>
      <c r="N41" s="277"/>
      <c r="O41" s="277"/>
      <c r="P41" s="277"/>
    </row>
    <row r="42" spans="1:16" ht="16.5" customHeight="1">
      <c r="A42" s="125">
        <v>30</v>
      </c>
      <c r="B42" s="272">
        <f>SUM(C42:D42)</f>
        <v>1281</v>
      </c>
      <c r="C42" s="275">
        <v>692</v>
      </c>
      <c r="D42" s="406">
        <v>589</v>
      </c>
      <c r="E42" s="127">
        <v>65</v>
      </c>
      <c r="F42" s="272">
        <f>SUM(G42:H42)</f>
        <v>1310</v>
      </c>
      <c r="G42" s="275">
        <v>646</v>
      </c>
      <c r="H42" s="313">
        <v>664</v>
      </c>
      <c r="I42" s="125"/>
      <c r="J42" s="272"/>
      <c r="K42" s="275"/>
      <c r="L42" s="319"/>
      <c r="M42" s="270"/>
      <c r="N42" s="272"/>
      <c r="O42" s="321"/>
      <c r="P42" s="277"/>
    </row>
    <row r="43" spans="1:16" ht="16.5" customHeight="1">
      <c r="A43" s="125">
        <v>31</v>
      </c>
      <c r="B43" s="272">
        <f>SUM(C43:D43)</f>
        <v>1402</v>
      </c>
      <c r="C43" s="275">
        <v>721</v>
      </c>
      <c r="D43" s="406">
        <v>681</v>
      </c>
      <c r="E43" s="127">
        <v>66</v>
      </c>
      <c r="F43" s="272">
        <f>SUM(G43:H43)</f>
        <v>1243</v>
      </c>
      <c r="G43" s="275">
        <v>625</v>
      </c>
      <c r="H43" s="313">
        <v>618</v>
      </c>
      <c r="I43" s="125"/>
      <c r="J43" s="272"/>
      <c r="K43" s="275"/>
      <c r="L43" s="313"/>
      <c r="M43" s="270"/>
      <c r="N43" s="272"/>
      <c r="O43" s="321"/>
      <c r="P43" s="277"/>
    </row>
    <row r="44" spans="1:16" ht="16.5" customHeight="1">
      <c r="A44" s="125">
        <v>32</v>
      </c>
      <c r="B44" s="272">
        <f>SUM(C44:D44)</f>
        <v>1438</v>
      </c>
      <c r="C44" s="275">
        <v>738</v>
      </c>
      <c r="D44" s="406">
        <v>700</v>
      </c>
      <c r="E44" s="127">
        <v>67</v>
      </c>
      <c r="F44" s="272">
        <f>SUM(G44:H44)</f>
        <v>1194</v>
      </c>
      <c r="G44" s="275">
        <v>600</v>
      </c>
      <c r="H44" s="313">
        <v>594</v>
      </c>
      <c r="I44" s="125"/>
      <c r="J44" s="272"/>
      <c r="K44" s="275"/>
      <c r="L44" s="313"/>
      <c r="M44" s="270"/>
      <c r="N44" s="272"/>
      <c r="O44" s="321"/>
      <c r="P44" s="277"/>
    </row>
    <row r="45" spans="1:16" ht="16.5" customHeight="1">
      <c r="A45" s="125">
        <v>33</v>
      </c>
      <c r="B45" s="272">
        <f>SUM(C45:D45)</f>
        <v>1514</v>
      </c>
      <c r="C45" s="275">
        <v>764</v>
      </c>
      <c r="D45" s="406">
        <v>750</v>
      </c>
      <c r="E45" s="127">
        <v>68</v>
      </c>
      <c r="F45" s="272">
        <f>SUM(G45:H45)</f>
        <v>981</v>
      </c>
      <c r="G45" s="275">
        <v>467</v>
      </c>
      <c r="H45" s="313">
        <v>514</v>
      </c>
      <c r="I45" s="125"/>
      <c r="J45" s="272"/>
      <c r="K45" s="275"/>
      <c r="L45" s="313"/>
      <c r="M45" s="270"/>
      <c r="N45" s="272"/>
      <c r="O45" s="321"/>
      <c r="P45" s="277"/>
    </row>
    <row r="46" spans="1:16" ht="16.5" customHeight="1">
      <c r="A46" s="281">
        <v>34</v>
      </c>
      <c r="B46" s="272">
        <f>SUM(C46:D46)</f>
        <v>1630</v>
      </c>
      <c r="C46" s="100">
        <v>824</v>
      </c>
      <c r="D46" s="406">
        <v>806</v>
      </c>
      <c r="E46" s="127">
        <v>69</v>
      </c>
      <c r="F46" s="272">
        <f>SUM(G46:H46)</f>
        <v>1073</v>
      </c>
      <c r="G46" s="100">
        <v>509</v>
      </c>
      <c r="H46" s="313">
        <v>564</v>
      </c>
      <c r="I46" s="283"/>
      <c r="J46" s="315"/>
      <c r="K46" s="316"/>
      <c r="L46" s="99"/>
      <c r="M46" s="276"/>
      <c r="N46" s="315"/>
      <c r="O46" s="315"/>
      <c r="P46" s="315"/>
    </row>
    <row r="47" spans="1:13" s="83" customFormat="1" ht="16.5" customHeight="1">
      <c r="A47" s="83" t="s">
        <v>490</v>
      </c>
      <c r="B47" s="284"/>
      <c r="C47" s="285"/>
      <c r="D47" s="285"/>
      <c r="E47" s="271"/>
      <c r="F47" s="285"/>
      <c r="G47" s="285"/>
      <c r="H47" s="285"/>
      <c r="I47" s="118"/>
      <c r="M47" s="118"/>
    </row>
    <row r="48" spans="1:13" s="83" customFormat="1" ht="16.5" customHeight="1">
      <c r="A48" s="83" t="s">
        <v>487</v>
      </c>
      <c r="E48" s="118"/>
      <c r="I48" s="118"/>
      <c r="M48" s="118"/>
    </row>
    <row r="52" ht="12">
      <c r="O52" s="145"/>
    </row>
  </sheetData>
  <mergeCells count="9">
    <mergeCell ref="A1:G1"/>
    <mergeCell ref="I1:O1"/>
    <mergeCell ref="S21:T21"/>
    <mergeCell ref="S20:T20"/>
    <mergeCell ref="S16:T16"/>
    <mergeCell ref="S13:T13"/>
    <mergeCell ref="S9:T9"/>
    <mergeCell ref="N2:P2"/>
    <mergeCell ref="A2:B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Y52"/>
  <sheetViews>
    <sheetView zoomScaleSheetLayoutView="75" workbookViewId="0" topLeftCell="A1">
      <selection activeCell="A1" sqref="A1:G1"/>
    </sheetView>
  </sheetViews>
  <sheetFormatPr defaultColWidth="8.00390625" defaultRowHeight="13.5"/>
  <cols>
    <col min="1" max="1" width="10.875" style="286" customWidth="1"/>
    <col min="2" max="4" width="10.875" style="101" customWidth="1"/>
    <col min="5" max="5" width="10.875" style="286" customWidth="1"/>
    <col min="6" max="8" width="10.875" style="101" customWidth="1"/>
    <col min="9" max="9" width="10.875" style="286" customWidth="1"/>
    <col min="10" max="12" width="10.875" style="101" customWidth="1"/>
    <col min="13" max="13" width="10.875" style="286" customWidth="1"/>
    <col min="14" max="16" width="10.875" style="101" customWidth="1"/>
    <col min="17" max="16384" width="8.00390625" style="101" customWidth="1"/>
  </cols>
  <sheetData>
    <row r="1" spans="1:15" s="82" customFormat="1" ht="21" customHeight="1">
      <c r="A1" s="714" t="s">
        <v>488</v>
      </c>
      <c r="B1" s="714"/>
      <c r="C1" s="714"/>
      <c r="D1" s="714"/>
      <c r="E1" s="714"/>
      <c r="F1" s="714"/>
      <c r="G1" s="714"/>
      <c r="H1" s="249"/>
      <c r="I1" s="775" t="s">
        <v>512</v>
      </c>
      <c r="J1" s="775"/>
      <c r="K1" s="775"/>
      <c r="L1" s="775"/>
      <c r="M1" s="775"/>
      <c r="N1" s="775"/>
      <c r="O1" s="775"/>
    </row>
    <row r="2" spans="1:17" s="83" customFormat="1" ht="21" customHeight="1">
      <c r="A2" s="778" t="s">
        <v>752</v>
      </c>
      <c r="B2" s="778"/>
      <c r="C2" s="309"/>
      <c r="E2" s="118"/>
      <c r="I2" s="118"/>
      <c r="M2" s="118"/>
      <c r="N2" s="777" t="s">
        <v>489</v>
      </c>
      <c r="O2" s="777"/>
      <c r="P2" s="777"/>
      <c r="Q2" s="310"/>
    </row>
    <row r="3" spans="1:16" s="121" customFormat="1" ht="16.5" customHeight="1">
      <c r="A3" s="87" t="s">
        <v>197</v>
      </c>
      <c r="B3" s="85" t="s">
        <v>198</v>
      </c>
      <c r="C3" s="85" t="s">
        <v>199</v>
      </c>
      <c r="D3" s="86" t="s">
        <v>200</v>
      </c>
      <c r="E3" s="119" t="s">
        <v>197</v>
      </c>
      <c r="F3" s="85" t="s">
        <v>198</v>
      </c>
      <c r="G3" s="85" t="s">
        <v>199</v>
      </c>
      <c r="H3" s="86" t="s">
        <v>200</v>
      </c>
      <c r="I3" s="87" t="s">
        <v>197</v>
      </c>
      <c r="J3" s="85" t="s">
        <v>198</v>
      </c>
      <c r="K3" s="85" t="s">
        <v>199</v>
      </c>
      <c r="L3" s="120" t="s">
        <v>200</v>
      </c>
      <c r="M3" s="87" t="s">
        <v>197</v>
      </c>
      <c r="N3" s="85" t="s">
        <v>198</v>
      </c>
      <c r="O3" s="85" t="s">
        <v>199</v>
      </c>
      <c r="P3" s="86" t="s">
        <v>200</v>
      </c>
    </row>
    <row r="4" spans="1:16" ht="16.5" customHeight="1">
      <c r="A4" s="122" t="s">
        <v>198</v>
      </c>
      <c r="B4" s="123">
        <v>104148</v>
      </c>
      <c r="C4" s="123">
        <v>51249</v>
      </c>
      <c r="D4" s="311">
        <v>52899</v>
      </c>
      <c r="E4" s="127"/>
      <c r="F4" s="272"/>
      <c r="G4" s="312"/>
      <c r="H4" s="313"/>
      <c r="I4" s="125"/>
      <c r="J4" s="272"/>
      <c r="K4" s="312"/>
      <c r="L4" s="313"/>
      <c r="M4" s="273"/>
      <c r="N4" s="314">
        <f>SUM(N5:N22)</f>
        <v>104120</v>
      </c>
      <c r="O4" s="314">
        <f>SUM(O5:O22)</f>
        <v>51232</v>
      </c>
      <c r="P4" s="314">
        <f>SUM(P5:P22)</f>
        <v>52888</v>
      </c>
    </row>
    <row r="5" spans="1:16" ht="16.5" customHeight="1">
      <c r="A5" s="124" t="s">
        <v>201</v>
      </c>
      <c r="B5" s="272">
        <f>SUM(B6:B10)</f>
        <v>4520</v>
      </c>
      <c r="C5" s="272">
        <f>SUM(C6:C10)</f>
        <v>2251</v>
      </c>
      <c r="D5" s="272">
        <f>SUM(D6:D10)</f>
        <v>2269</v>
      </c>
      <c r="E5" s="127" t="s">
        <v>187</v>
      </c>
      <c r="F5" s="272">
        <f>SUM(F6:F10)</f>
        <v>6634</v>
      </c>
      <c r="G5" s="272">
        <f>SUM(G6:G10)</f>
        <v>3375</v>
      </c>
      <c r="H5" s="272">
        <f>SUM(H6:H10)</f>
        <v>3259</v>
      </c>
      <c r="I5" s="125" t="s">
        <v>193</v>
      </c>
      <c r="J5" s="272">
        <f>SUM(J6:J10)</f>
        <v>5442</v>
      </c>
      <c r="K5" s="272">
        <f>SUM(K6:K10)</f>
        <v>2502</v>
      </c>
      <c r="L5" s="272">
        <f>SUM(L6:L10)</f>
        <v>2940</v>
      </c>
      <c r="M5" s="127" t="s">
        <v>202</v>
      </c>
      <c r="N5" s="272">
        <v>4520</v>
      </c>
      <c r="O5" s="272">
        <v>2251</v>
      </c>
      <c r="P5" s="272">
        <v>2269</v>
      </c>
    </row>
    <row r="6" spans="1:16" ht="16.5" customHeight="1">
      <c r="A6" s="124">
        <v>0</v>
      </c>
      <c r="B6" s="272">
        <v>849</v>
      </c>
      <c r="C6" s="275">
        <v>410</v>
      </c>
      <c r="D6" s="406">
        <v>439</v>
      </c>
      <c r="E6" s="127">
        <v>35</v>
      </c>
      <c r="F6" s="272">
        <v>1401</v>
      </c>
      <c r="G6" s="275">
        <v>683</v>
      </c>
      <c r="H6" s="313">
        <v>718</v>
      </c>
      <c r="I6" s="125">
        <v>70</v>
      </c>
      <c r="J6" s="272">
        <v>1082</v>
      </c>
      <c r="K6" s="275">
        <v>515</v>
      </c>
      <c r="L6" s="313">
        <v>567</v>
      </c>
      <c r="M6" s="127" t="s">
        <v>182</v>
      </c>
      <c r="N6" s="272">
        <v>5091</v>
      </c>
      <c r="O6" s="275">
        <v>2611</v>
      </c>
      <c r="P6" s="274">
        <v>2480</v>
      </c>
    </row>
    <row r="7" spans="1:16" ht="16.5" customHeight="1">
      <c r="A7" s="124">
        <v>1</v>
      </c>
      <c r="B7" s="272">
        <v>870</v>
      </c>
      <c r="C7" s="275">
        <v>460</v>
      </c>
      <c r="D7" s="406">
        <v>410</v>
      </c>
      <c r="E7" s="127">
        <v>36</v>
      </c>
      <c r="F7" s="272">
        <v>1454</v>
      </c>
      <c r="G7" s="275">
        <v>768</v>
      </c>
      <c r="H7" s="313">
        <v>686</v>
      </c>
      <c r="I7" s="125">
        <v>71</v>
      </c>
      <c r="J7" s="272">
        <v>1094</v>
      </c>
      <c r="K7" s="275">
        <v>504</v>
      </c>
      <c r="L7" s="313">
        <v>590</v>
      </c>
      <c r="M7" s="127" t="s">
        <v>183</v>
      </c>
      <c r="N7" s="272">
        <v>5413</v>
      </c>
      <c r="O7" s="275">
        <v>2824</v>
      </c>
      <c r="P7" s="274">
        <v>2589</v>
      </c>
    </row>
    <row r="8" spans="1:16" ht="16.5" customHeight="1">
      <c r="A8" s="124">
        <v>2</v>
      </c>
      <c r="B8" s="272">
        <v>916</v>
      </c>
      <c r="C8" s="275">
        <v>453</v>
      </c>
      <c r="D8" s="406">
        <v>463</v>
      </c>
      <c r="E8" s="127">
        <v>37</v>
      </c>
      <c r="F8" s="272">
        <v>1357</v>
      </c>
      <c r="G8" s="275">
        <v>688</v>
      </c>
      <c r="H8" s="313">
        <v>669</v>
      </c>
      <c r="I8" s="125">
        <v>72</v>
      </c>
      <c r="J8" s="272">
        <v>1043</v>
      </c>
      <c r="K8" s="275">
        <v>471</v>
      </c>
      <c r="L8" s="313">
        <v>572</v>
      </c>
      <c r="M8" s="127" t="s">
        <v>184</v>
      </c>
      <c r="N8" s="272">
        <v>5655</v>
      </c>
      <c r="O8" s="275">
        <v>2859</v>
      </c>
      <c r="P8" s="274">
        <v>2796</v>
      </c>
    </row>
    <row r="9" spans="1:20" ht="16.5" customHeight="1">
      <c r="A9" s="124">
        <v>3</v>
      </c>
      <c r="B9" s="272">
        <v>927</v>
      </c>
      <c r="C9" s="275">
        <v>452</v>
      </c>
      <c r="D9" s="406">
        <v>475</v>
      </c>
      <c r="E9" s="127">
        <v>38</v>
      </c>
      <c r="F9" s="272">
        <v>1397</v>
      </c>
      <c r="G9" s="275">
        <v>709</v>
      </c>
      <c r="H9" s="313">
        <v>688</v>
      </c>
      <c r="I9" s="125">
        <v>73</v>
      </c>
      <c r="J9" s="272">
        <v>1074</v>
      </c>
      <c r="K9" s="275">
        <v>510</v>
      </c>
      <c r="L9" s="313">
        <v>564</v>
      </c>
      <c r="M9" s="127" t="s">
        <v>185</v>
      </c>
      <c r="N9" s="272">
        <v>5068</v>
      </c>
      <c r="O9" s="275">
        <v>2541</v>
      </c>
      <c r="P9" s="274">
        <v>2527</v>
      </c>
      <c r="S9" s="776"/>
      <c r="T9" s="776"/>
    </row>
    <row r="10" spans="1:16" ht="16.5" customHeight="1">
      <c r="A10" s="124">
        <v>4</v>
      </c>
      <c r="B10" s="272">
        <v>958</v>
      </c>
      <c r="C10" s="275">
        <v>476</v>
      </c>
      <c r="D10" s="406">
        <v>482</v>
      </c>
      <c r="E10" s="127">
        <v>39</v>
      </c>
      <c r="F10" s="272">
        <v>1025</v>
      </c>
      <c r="G10" s="275">
        <v>527</v>
      </c>
      <c r="H10" s="313">
        <v>498</v>
      </c>
      <c r="I10" s="125">
        <v>74</v>
      </c>
      <c r="J10" s="272">
        <v>1149</v>
      </c>
      <c r="K10" s="275">
        <v>502</v>
      </c>
      <c r="L10" s="313">
        <v>647</v>
      </c>
      <c r="M10" s="127" t="s">
        <v>186</v>
      </c>
      <c r="N10" s="272">
        <v>6348</v>
      </c>
      <c r="O10" s="275">
        <v>3220</v>
      </c>
      <c r="P10" s="274">
        <v>3128</v>
      </c>
    </row>
    <row r="11" spans="1:16" ht="16.5" customHeight="1">
      <c r="A11" s="124" t="s">
        <v>182</v>
      </c>
      <c r="B11" s="272">
        <f>SUM(B12:B16)</f>
        <v>5091</v>
      </c>
      <c r="C11" s="272">
        <f>SUM(C12:C16)</f>
        <v>2611</v>
      </c>
      <c r="D11" s="272">
        <f>SUM(D12:D16)</f>
        <v>2480</v>
      </c>
      <c r="E11" s="127" t="s">
        <v>188</v>
      </c>
      <c r="F11" s="272">
        <f>SUM(F12:F16)</f>
        <v>6317</v>
      </c>
      <c r="G11" s="272">
        <f>SUM(G12:G16)</f>
        <v>3200</v>
      </c>
      <c r="H11" s="272">
        <f>SUM(H12:H16)</f>
        <v>3117</v>
      </c>
      <c r="I11" s="125" t="s">
        <v>194</v>
      </c>
      <c r="J11" s="272">
        <f>SUM(J12:J16)</f>
        <v>5046</v>
      </c>
      <c r="K11" s="272">
        <f>SUM(K12:K16)</f>
        <v>2119</v>
      </c>
      <c r="L11" s="272">
        <f>SUM(L12:L16)</f>
        <v>2927</v>
      </c>
      <c r="M11" s="127" t="s">
        <v>203</v>
      </c>
      <c r="N11" s="272">
        <v>7481</v>
      </c>
      <c r="O11" s="275">
        <v>3811</v>
      </c>
      <c r="P11" s="274">
        <v>3670</v>
      </c>
    </row>
    <row r="12" spans="1:16" ht="16.5" customHeight="1">
      <c r="A12" s="124">
        <v>5</v>
      </c>
      <c r="B12" s="272">
        <v>1032</v>
      </c>
      <c r="C12" s="275">
        <v>528</v>
      </c>
      <c r="D12" s="406">
        <v>504</v>
      </c>
      <c r="E12" s="127">
        <v>40</v>
      </c>
      <c r="F12" s="272">
        <v>1267</v>
      </c>
      <c r="G12" s="275">
        <v>651</v>
      </c>
      <c r="H12" s="313">
        <v>616</v>
      </c>
      <c r="I12" s="125">
        <v>75</v>
      </c>
      <c r="J12" s="272">
        <v>1076</v>
      </c>
      <c r="K12" s="275">
        <v>472</v>
      </c>
      <c r="L12" s="313">
        <v>604</v>
      </c>
      <c r="M12" s="127" t="s">
        <v>187</v>
      </c>
      <c r="N12" s="272">
        <v>6634</v>
      </c>
      <c r="O12" s="275">
        <v>3375</v>
      </c>
      <c r="P12" s="274">
        <v>3259</v>
      </c>
    </row>
    <row r="13" spans="1:20" ht="16.5" customHeight="1">
      <c r="A13" s="124">
        <v>6</v>
      </c>
      <c r="B13" s="272">
        <v>981</v>
      </c>
      <c r="C13" s="275">
        <v>521</v>
      </c>
      <c r="D13" s="406">
        <v>460</v>
      </c>
      <c r="E13" s="127">
        <v>41</v>
      </c>
      <c r="F13" s="272">
        <v>1237</v>
      </c>
      <c r="G13" s="275">
        <v>618</v>
      </c>
      <c r="H13" s="313">
        <v>619</v>
      </c>
      <c r="I13" s="125">
        <v>76</v>
      </c>
      <c r="J13" s="272">
        <v>1072</v>
      </c>
      <c r="K13" s="275">
        <v>432</v>
      </c>
      <c r="L13" s="313">
        <v>640</v>
      </c>
      <c r="M13" s="127" t="s">
        <v>188</v>
      </c>
      <c r="N13" s="272">
        <v>6317</v>
      </c>
      <c r="O13" s="275">
        <v>3200</v>
      </c>
      <c r="P13" s="274">
        <v>3117</v>
      </c>
      <c r="S13" s="776"/>
      <c r="T13" s="776"/>
    </row>
    <row r="14" spans="1:16" ht="16.5" customHeight="1">
      <c r="A14" s="124">
        <v>7</v>
      </c>
      <c r="B14" s="272">
        <v>992</v>
      </c>
      <c r="C14" s="275">
        <v>527</v>
      </c>
      <c r="D14" s="406">
        <v>465</v>
      </c>
      <c r="E14" s="127">
        <v>42</v>
      </c>
      <c r="F14" s="272">
        <v>1305</v>
      </c>
      <c r="G14" s="275">
        <v>660</v>
      </c>
      <c r="H14" s="313">
        <v>645</v>
      </c>
      <c r="I14" s="125">
        <v>77</v>
      </c>
      <c r="J14" s="272">
        <v>1018</v>
      </c>
      <c r="K14" s="275">
        <v>447</v>
      </c>
      <c r="L14" s="313">
        <v>571</v>
      </c>
      <c r="M14" s="127" t="s">
        <v>189</v>
      </c>
      <c r="N14" s="272">
        <v>6918</v>
      </c>
      <c r="O14" s="275">
        <v>3569</v>
      </c>
      <c r="P14" s="274">
        <v>3349</v>
      </c>
    </row>
    <row r="15" spans="1:16" ht="16.5" customHeight="1">
      <c r="A15" s="124">
        <v>8</v>
      </c>
      <c r="B15" s="272">
        <v>1052</v>
      </c>
      <c r="C15" s="275">
        <v>533</v>
      </c>
      <c r="D15" s="406">
        <v>519</v>
      </c>
      <c r="E15" s="127">
        <v>43</v>
      </c>
      <c r="F15" s="272">
        <v>1258</v>
      </c>
      <c r="G15" s="275">
        <v>652</v>
      </c>
      <c r="H15" s="313">
        <v>606</v>
      </c>
      <c r="I15" s="125">
        <v>78</v>
      </c>
      <c r="J15" s="272">
        <v>961</v>
      </c>
      <c r="K15" s="275">
        <v>381</v>
      </c>
      <c r="L15" s="313">
        <v>580</v>
      </c>
      <c r="M15" s="127" t="s">
        <v>190</v>
      </c>
      <c r="N15" s="272">
        <v>8029</v>
      </c>
      <c r="O15" s="275">
        <v>4089</v>
      </c>
      <c r="P15" s="274">
        <v>3940</v>
      </c>
    </row>
    <row r="16" spans="1:20" ht="16.5" customHeight="1">
      <c r="A16" s="124">
        <v>9</v>
      </c>
      <c r="B16" s="272">
        <v>1034</v>
      </c>
      <c r="C16" s="275">
        <v>502</v>
      </c>
      <c r="D16" s="406">
        <v>532</v>
      </c>
      <c r="E16" s="127">
        <v>44</v>
      </c>
      <c r="F16" s="272">
        <v>1250</v>
      </c>
      <c r="G16" s="275">
        <v>619</v>
      </c>
      <c r="H16" s="313">
        <v>631</v>
      </c>
      <c r="I16" s="125">
        <v>79</v>
      </c>
      <c r="J16" s="272">
        <v>919</v>
      </c>
      <c r="K16" s="275">
        <v>387</v>
      </c>
      <c r="L16" s="313">
        <v>532</v>
      </c>
      <c r="M16" s="127" t="s">
        <v>191</v>
      </c>
      <c r="N16" s="272">
        <v>8398</v>
      </c>
      <c r="O16" s="275">
        <v>4346</v>
      </c>
      <c r="P16" s="274">
        <v>4052</v>
      </c>
      <c r="S16" s="776"/>
      <c r="T16" s="776"/>
    </row>
    <row r="17" spans="1:16" ht="16.5" customHeight="1">
      <c r="A17" s="124" t="s">
        <v>183</v>
      </c>
      <c r="B17" s="272">
        <f>SUM(B18:B22)</f>
        <v>5413</v>
      </c>
      <c r="C17" s="272">
        <f>SUM(C18:C22)</f>
        <v>2824</v>
      </c>
      <c r="D17" s="272">
        <f>SUM(D18:D22)</f>
        <v>2589</v>
      </c>
      <c r="E17" s="127" t="s">
        <v>189</v>
      </c>
      <c r="F17" s="272">
        <f>SUM(F18:F22)</f>
        <v>6918</v>
      </c>
      <c r="G17" s="272">
        <f>SUM(G18:G22)</f>
        <v>3569</v>
      </c>
      <c r="H17" s="272">
        <f>SUM(H18:H22)</f>
        <v>3349</v>
      </c>
      <c r="I17" s="125" t="s">
        <v>195</v>
      </c>
      <c r="J17" s="272">
        <f>SUM(J18:J22)</f>
        <v>3350</v>
      </c>
      <c r="K17" s="272">
        <f>SUM(K18:K22)</f>
        <v>1242</v>
      </c>
      <c r="L17" s="272">
        <f>SUM(L18:L22)</f>
        <v>2108</v>
      </c>
      <c r="M17" s="127" t="s">
        <v>204</v>
      </c>
      <c r="N17" s="272">
        <v>6358</v>
      </c>
      <c r="O17" s="275">
        <v>3229</v>
      </c>
      <c r="P17" s="274">
        <v>3129</v>
      </c>
    </row>
    <row r="18" spans="1:16" ht="16.5" customHeight="1">
      <c r="A18" s="124">
        <v>10</v>
      </c>
      <c r="B18" s="272">
        <v>1016</v>
      </c>
      <c r="C18" s="275">
        <v>521</v>
      </c>
      <c r="D18" s="406">
        <v>495</v>
      </c>
      <c r="E18" s="127">
        <v>45</v>
      </c>
      <c r="F18" s="272">
        <v>1318</v>
      </c>
      <c r="G18" s="275">
        <v>694</v>
      </c>
      <c r="H18" s="313">
        <v>624</v>
      </c>
      <c r="I18" s="125">
        <v>80</v>
      </c>
      <c r="J18" s="272">
        <v>899</v>
      </c>
      <c r="K18" s="275">
        <v>374</v>
      </c>
      <c r="L18" s="313">
        <v>525</v>
      </c>
      <c r="M18" s="127" t="s">
        <v>192</v>
      </c>
      <c r="N18" s="272">
        <v>5572</v>
      </c>
      <c r="O18" s="275">
        <v>2727</v>
      </c>
      <c r="P18" s="274">
        <v>2845</v>
      </c>
    </row>
    <row r="19" spans="1:16" ht="16.5" customHeight="1">
      <c r="A19" s="124">
        <v>11</v>
      </c>
      <c r="B19" s="272">
        <v>1064</v>
      </c>
      <c r="C19" s="275">
        <v>538</v>
      </c>
      <c r="D19" s="406">
        <v>526</v>
      </c>
      <c r="E19" s="127">
        <v>46</v>
      </c>
      <c r="F19" s="272">
        <v>1408</v>
      </c>
      <c r="G19" s="275">
        <v>709</v>
      </c>
      <c r="H19" s="313">
        <v>699</v>
      </c>
      <c r="I19" s="125">
        <v>81</v>
      </c>
      <c r="J19" s="272">
        <v>735</v>
      </c>
      <c r="K19" s="275">
        <v>299</v>
      </c>
      <c r="L19" s="313">
        <v>436</v>
      </c>
      <c r="M19" s="127" t="s">
        <v>193</v>
      </c>
      <c r="N19" s="272">
        <v>5442</v>
      </c>
      <c r="O19" s="275">
        <v>2502</v>
      </c>
      <c r="P19" s="274">
        <v>2940</v>
      </c>
    </row>
    <row r="20" spans="1:20" ht="16.5" customHeight="1">
      <c r="A20" s="124">
        <v>12</v>
      </c>
      <c r="B20" s="272">
        <v>1081</v>
      </c>
      <c r="C20" s="275">
        <v>576</v>
      </c>
      <c r="D20" s="406">
        <v>505</v>
      </c>
      <c r="E20" s="127">
        <v>47</v>
      </c>
      <c r="F20" s="272">
        <v>1299</v>
      </c>
      <c r="G20" s="275">
        <v>670</v>
      </c>
      <c r="H20" s="313">
        <v>629</v>
      </c>
      <c r="I20" s="125">
        <v>82</v>
      </c>
      <c r="J20" s="272">
        <v>675</v>
      </c>
      <c r="K20" s="275">
        <v>250</v>
      </c>
      <c r="L20" s="313">
        <v>425</v>
      </c>
      <c r="M20" s="127" t="s">
        <v>194</v>
      </c>
      <c r="N20" s="272">
        <v>5046</v>
      </c>
      <c r="O20" s="275">
        <v>2119</v>
      </c>
      <c r="P20" s="274">
        <v>2927</v>
      </c>
      <c r="S20" s="776"/>
      <c r="T20" s="776"/>
    </row>
    <row r="21" spans="1:25" ht="16.5" customHeight="1">
      <c r="A21" s="124">
        <v>13</v>
      </c>
      <c r="B21" s="272">
        <v>1109</v>
      </c>
      <c r="C21" s="275">
        <v>602</v>
      </c>
      <c r="D21" s="406">
        <v>507</v>
      </c>
      <c r="E21" s="127">
        <v>48</v>
      </c>
      <c r="F21" s="272">
        <v>1365</v>
      </c>
      <c r="G21" s="275">
        <v>712</v>
      </c>
      <c r="H21" s="313">
        <v>653</v>
      </c>
      <c r="I21" s="125">
        <v>83</v>
      </c>
      <c r="J21" s="272">
        <v>550</v>
      </c>
      <c r="K21" s="275">
        <v>178</v>
      </c>
      <c r="L21" s="313">
        <v>372</v>
      </c>
      <c r="M21" s="127" t="s">
        <v>195</v>
      </c>
      <c r="N21" s="272">
        <v>3350</v>
      </c>
      <c r="O21" s="275">
        <v>1242</v>
      </c>
      <c r="P21" s="274">
        <v>2108</v>
      </c>
      <c r="S21" s="776"/>
      <c r="T21" s="776"/>
      <c r="U21" s="145"/>
      <c r="V21" s="145"/>
      <c r="W21" s="145"/>
      <c r="X21" s="145"/>
      <c r="Y21" s="145"/>
    </row>
    <row r="22" spans="1:25" ht="16.5" customHeight="1">
      <c r="A22" s="124">
        <v>14</v>
      </c>
      <c r="B22" s="272">
        <v>1143</v>
      </c>
      <c r="C22" s="275">
        <v>587</v>
      </c>
      <c r="D22" s="406">
        <v>556</v>
      </c>
      <c r="E22" s="127">
        <v>49</v>
      </c>
      <c r="F22" s="272">
        <v>1528</v>
      </c>
      <c r="G22" s="275">
        <v>784</v>
      </c>
      <c r="H22" s="313">
        <v>744</v>
      </c>
      <c r="I22" s="125">
        <v>84</v>
      </c>
      <c r="J22" s="272">
        <v>491</v>
      </c>
      <c r="K22" s="275">
        <v>141</v>
      </c>
      <c r="L22" s="313">
        <v>350</v>
      </c>
      <c r="M22" s="127" t="s">
        <v>196</v>
      </c>
      <c r="N22" s="272">
        <v>2480</v>
      </c>
      <c r="O22" s="275">
        <v>717</v>
      </c>
      <c r="P22" s="274">
        <v>1763</v>
      </c>
      <c r="S22" s="145"/>
      <c r="T22" s="145"/>
      <c r="U22" s="145"/>
      <c r="V22" s="145"/>
      <c r="W22" s="145"/>
      <c r="X22" s="145"/>
      <c r="Y22" s="145"/>
    </row>
    <row r="23" spans="1:15" ht="16.5" customHeight="1">
      <c r="A23" s="124" t="s">
        <v>184</v>
      </c>
      <c r="B23" s="272">
        <f>SUM(B24:B28)</f>
        <v>5655</v>
      </c>
      <c r="C23" s="272">
        <f>SUM(C24:C28)</f>
        <v>2859</v>
      </c>
      <c r="D23" s="272">
        <f>SUM(D24:D28)</f>
        <v>2796</v>
      </c>
      <c r="E23" s="127" t="s">
        <v>190</v>
      </c>
      <c r="F23" s="272">
        <f>SUM(F24:F28)</f>
        <v>8029</v>
      </c>
      <c r="G23" s="272">
        <f>SUM(G24:G28)</f>
        <v>4089</v>
      </c>
      <c r="H23" s="272">
        <f>SUM(H24:H28)</f>
        <v>3940</v>
      </c>
      <c r="I23" s="125" t="s">
        <v>482</v>
      </c>
      <c r="J23" s="272">
        <f>SUM(J24:J28)</f>
        <v>1646</v>
      </c>
      <c r="K23" s="272">
        <f>SUM(K24:K28)</f>
        <v>513</v>
      </c>
      <c r="L23" s="272">
        <f>SUM(L24:L28)</f>
        <v>1133</v>
      </c>
      <c r="M23" s="276"/>
      <c r="N23" s="315"/>
      <c r="O23" s="316"/>
    </row>
    <row r="24" spans="1:16" ht="16.5" customHeight="1">
      <c r="A24" s="124">
        <v>15</v>
      </c>
      <c r="B24" s="272">
        <v>1115</v>
      </c>
      <c r="C24" s="275">
        <v>577</v>
      </c>
      <c r="D24" s="406">
        <v>538</v>
      </c>
      <c r="E24" s="127">
        <v>50</v>
      </c>
      <c r="F24" s="272">
        <v>1437</v>
      </c>
      <c r="G24" s="275">
        <v>730</v>
      </c>
      <c r="H24" s="313">
        <v>707</v>
      </c>
      <c r="I24" s="125">
        <v>85</v>
      </c>
      <c r="J24" s="272">
        <v>460</v>
      </c>
      <c r="K24" s="275">
        <v>161</v>
      </c>
      <c r="L24" s="313">
        <v>299</v>
      </c>
      <c r="M24" s="126"/>
      <c r="N24" s="277"/>
      <c r="O24" s="317"/>
      <c r="P24" s="278"/>
    </row>
    <row r="25" spans="1:17" ht="16.5" customHeight="1">
      <c r="A25" s="124">
        <v>16</v>
      </c>
      <c r="B25" s="272">
        <v>1272</v>
      </c>
      <c r="C25" s="275">
        <v>660</v>
      </c>
      <c r="D25" s="406">
        <v>612</v>
      </c>
      <c r="E25" s="127">
        <v>51</v>
      </c>
      <c r="F25" s="272">
        <v>1444</v>
      </c>
      <c r="G25" s="275">
        <v>725</v>
      </c>
      <c r="H25" s="313">
        <v>719</v>
      </c>
      <c r="I25" s="125">
        <v>86</v>
      </c>
      <c r="J25" s="272">
        <v>341</v>
      </c>
      <c r="K25" s="275">
        <v>106</v>
      </c>
      <c r="L25" s="313">
        <v>235</v>
      </c>
      <c r="M25" s="127" t="s">
        <v>205</v>
      </c>
      <c r="N25" s="275">
        <f>SUM(N5:N7)</f>
        <v>15024</v>
      </c>
      <c r="O25" s="275">
        <f>SUM(O5:O7)</f>
        <v>7686</v>
      </c>
      <c r="P25" s="272">
        <f>SUM(P5:P7)</f>
        <v>7338</v>
      </c>
      <c r="Q25" s="289"/>
    </row>
    <row r="26" spans="1:17" ht="16.5" customHeight="1">
      <c r="A26" s="124">
        <v>17</v>
      </c>
      <c r="B26" s="272">
        <v>1175</v>
      </c>
      <c r="C26" s="275">
        <v>585</v>
      </c>
      <c r="D26" s="406">
        <v>590</v>
      </c>
      <c r="E26" s="127">
        <v>52</v>
      </c>
      <c r="F26" s="272">
        <v>1700</v>
      </c>
      <c r="G26" s="275">
        <v>840</v>
      </c>
      <c r="H26" s="313">
        <v>860</v>
      </c>
      <c r="I26" s="125">
        <v>87</v>
      </c>
      <c r="J26" s="272">
        <v>313</v>
      </c>
      <c r="K26" s="275">
        <v>103</v>
      </c>
      <c r="L26" s="313">
        <v>210</v>
      </c>
      <c r="M26" s="127"/>
      <c r="N26" s="318" t="str">
        <f>"("&amp;ROUND(N25/$N$4%,1)&amp;")"</f>
        <v>(14.4)</v>
      </c>
      <c r="O26" s="318">
        <v>-15</v>
      </c>
      <c r="P26" s="359" t="str">
        <f>"("&amp;ROUND(P25/$P$4%,1)&amp;")"</f>
        <v>(13.9)</v>
      </c>
      <c r="Q26" s="289"/>
    </row>
    <row r="27" spans="1:17" ht="16.5" customHeight="1">
      <c r="A27" s="124">
        <v>18</v>
      </c>
      <c r="B27" s="272">
        <v>1132</v>
      </c>
      <c r="C27" s="275">
        <v>571</v>
      </c>
      <c r="D27" s="406">
        <v>561</v>
      </c>
      <c r="E27" s="127">
        <v>53</v>
      </c>
      <c r="F27" s="272">
        <v>1609</v>
      </c>
      <c r="G27" s="275">
        <v>795</v>
      </c>
      <c r="H27" s="313">
        <v>814</v>
      </c>
      <c r="I27" s="125">
        <v>88</v>
      </c>
      <c r="J27" s="272">
        <v>287</v>
      </c>
      <c r="K27" s="275">
        <v>76</v>
      </c>
      <c r="L27" s="313">
        <v>211</v>
      </c>
      <c r="M27" s="127" t="s">
        <v>206</v>
      </c>
      <c r="N27" s="275">
        <f>SUM(N8:N17)</f>
        <v>67206</v>
      </c>
      <c r="O27" s="275">
        <f>SUM(O8:O17)</f>
        <v>34239</v>
      </c>
      <c r="P27" s="272">
        <f>SUM(P8:P17)</f>
        <v>32967</v>
      </c>
      <c r="Q27" s="289"/>
    </row>
    <row r="28" spans="1:17" ht="16.5" customHeight="1">
      <c r="A28" s="124">
        <v>19</v>
      </c>
      <c r="B28" s="272">
        <v>961</v>
      </c>
      <c r="C28" s="275">
        <v>466</v>
      </c>
      <c r="D28" s="406">
        <v>495</v>
      </c>
      <c r="E28" s="127">
        <v>54</v>
      </c>
      <c r="F28" s="272">
        <v>1839</v>
      </c>
      <c r="G28" s="275">
        <v>999</v>
      </c>
      <c r="H28" s="313">
        <v>840</v>
      </c>
      <c r="I28" s="125">
        <v>89</v>
      </c>
      <c r="J28" s="272">
        <v>245</v>
      </c>
      <c r="K28" s="275">
        <v>67</v>
      </c>
      <c r="L28" s="313">
        <v>178</v>
      </c>
      <c r="M28" s="127"/>
      <c r="N28" s="318" t="str">
        <f>"("&amp;ROUND(N27/$N$4%,1)&amp;")"</f>
        <v>(64.5)</v>
      </c>
      <c r="O28" s="318" t="str">
        <f>"("&amp;ROUND(O27/$O$4%,1)&amp;")"</f>
        <v>(66.8)</v>
      </c>
      <c r="P28" s="448" t="str">
        <f>"("&amp;ROUND(P27/$P$4%,1)&amp;")"</f>
        <v>(62.3)</v>
      </c>
      <c r="Q28" s="289"/>
    </row>
    <row r="29" spans="1:17" ht="16.5" customHeight="1">
      <c r="A29" s="124" t="s">
        <v>185</v>
      </c>
      <c r="B29" s="272">
        <f>SUM(B30:B34)</f>
        <v>5068</v>
      </c>
      <c r="C29" s="272">
        <f>SUM(C30:C34)</f>
        <v>2541</v>
      </c>
      <c r="D29" s="272">
        <f>SUM(D30:D34)</f>
        <v>2527</v>
      </c>
      <c r="E29" s="127" t="s">
        <v>191</v>
      </c>
      <c r="F29" s="272">
        <f>SUM(F30:F34)</f>
        <v>8398</v>
      </c>
      <c r="G29" s="272">
        <f>SUM(G30:G34)</f>
        <v>4346</v>
      </c>
      <c r="H29" s="272">
        <f>SUM(H30:H34)</f>
        <v>4052</v>
      </c>
      <c r="I29" s="124" t="s">
        <v>483</v>
      </c>
      <c r="J29" s="272">
        <f>SUM(J30:J34)</f>
        <v>679</v>
      </c>
      <c r="K29" s="272">
        <f>SUM(K30:K34)</f>
        <v>167</v>
      </c>
      <c r="L29" s="272">
        <f>SUM(L30:L34)</f>
        <v>512</v>
      </c>
      <c r="M29" s="127" t="s">
        <v>207</v>
      </c>
      <c r="N29" s="275">
        <f>SUM(N18:N22)</f>
        <v>21890</v>
      </c>
      <c r="O29" s="275">
        <f>SUM(O18:O22)</f>
        <v>9307</v>
      </c>
      <c r="P29" s="272">
        <f>SUM(P18:P22)</f>
        <v>12583</v>
      </c>
      <c r="Q29" s="289"/>
    </row>
    <row r="30" spans="1:17" ht="16.5" customHeight="1">
      <c r="A30" s="124">
        <v>20</v>
      </c>
      <c r="B30" s="272">
        <v>967</v>
      </c>
      <c r="C30" s="275">
        <v>474</v>
      </c>
      <c r="D30" s="406">
        <v>493</v>
      </c>
      <c r="E30" s="127">
        <v>55</v>
      </c>
      <c r="F30" s="272">
        <v>1815</v>
      </c>
      <c r="G30" s="275">
        <v>923</v>
      </c>
      <c r="H30" s="313">
        <v>892</v>
      </c>
      <c r="I30" s="124">
        <v>90</v>
      </c>
      <c r="J30" s="272">
        <v>204</v>
      </c>
      <c r="K30" s="275">
        <v>51</v>
      </c>
      <c r="L30" s="319">
        <v>153</v>
      </c>
      <c r="M30" s="127"/>
      <c r="N30" s="318">
        <v>-21</v>
      </c>
      <c r="O30" s="320" t="str">
        <f>"("&amp;ROUND(O29/$O$4%,1)&amp;")"</f>
        <v>(18.2)</v>
      </c>
      <c r="P30" s="448" t="str">
        <f>"("&amp;ROUND(P29/$P$4%,1)&amp;")"</f>
        <v>(23.8)</v>
      </c>
      <c r="Q30" s="289"/>
    </row>
    <row r="31" spans="1:16" ht="16.5" customHeight="1">
      <c r="A31" s="124">
        <v>21</v>
      </c>
      <c r="B31" s="272">
        <v>991</v>
      </c>
      <c r="C31" s="275">
        <v>512</v>
      </c>
      <c r="D31" s="406">
        <v>479</v>
      </c>
      <c r="E31" s="127">
        <v>56</v>
      </c>
      <c r="F31" s="272">
        <v>1880</v>
      </c>
      <c r="G31" s="275">
        <v>997</v>
      </c>
      <c r="H31" s="313">
        <v>883</v>
      </c>
      <c r="I31" s="124">
        <v>91</v>
      </c>
      <c r="J31" s="272">
        <v>160</v>
      </c>
      <c r="K31" s="275">
        <v>45</v>
      </c>
      <c r="L31" s="319">
        <v>115</v>
      </c>
      <c r="M31" s="126"/>
      <c r="N31" s="280"/>
      <c r="O31" s="280"/>
      <c r="P31" s="279"/>
    </row>
    <row r="32" spans="1:17" ht="16.5" customHeight="1">
      <c r="A32" s="124">
        <v>22</v>
      </c>
      <c r="B32" s="272">
        <v>956</v>
      </c>
      <c r="C32" s="275">
        <v>465</v>
      </c>
      <c r="D32" s="406">
        <v>491</v>
      </c>
      <c r="E32" s="127">
        <v>57</v>
      </c>
      <c r="F32" s="272">
        <v>1861</v>
      </c>
      <c r="G32" s="275">
        <v>971</v>
      </c>
      <c r="H32" s="313">
        <v>890</v>
      </c>
      <c r="I32" s="124">
        <v>92</v>
      </c>
      <c r="J32" s="272">
        <v>145</v>
      </c>
      <c r="K32" s="275">
        <v>32</v>
      </c>
      <c r="L32" s="319">
        <v>113</v>
      </c>
      <c r="M32" s="126" t="s">
        <v>484</v>
      </c>
      <c r="N32" s="275">
        <f>SUM(N18:N19)</f>
        <v>11014</v>
      </c>
      <c r="O32" s="275">
        <f>SUM(O18:O19)</f>
        <v>5229</v>
      </c>
      <c r="P32" s="272">
        <f>SUM(P18:P19)</f>
        <v>5785</v>
      </c>
      <c r="Q32" s="289"/>
    </row>
    <row r="33" spans="1:17" ht="16.5" customHeight="1">
      <c r="A33" s="124">
        <v>23</v>
      </c>
      <c r="B33" s="272">
        <v>1001</v>
      </c>
      <c r="C33" s="275">
        <v>497</v>
      </c>
      <c r="D33" s="406">
        <v>504</v>
      </c>
      <c r="E33" s="127">
        <v>58</v>
      </c>
      <c r="F33" s="272">
        <v>1775</v>
      </c>
      <c r="G33" s="275">
        <v>938</v>
      </c>
      <c r="H33" s="313">
        <v>837</v>
      </c>
      <c r="I33" s="124">
        <v>93</v>
      </c>
      <c r="J33" s="272">
        <v>94</v>
      </c>
      <c r="K33" s="275">
        <v>23</v>
      </c>
      <c r="L33" s="319">
        <v>71</v>
      </c>
      <c r="M33" s="126" t="s">
        <v>353</v>
      </c>
      <c r="N33" s="275">
        <f>SUM(N20:N22)</f>
        <v>10876</v>
      </c>
      <c r="O33" s="275">
        <f>SUM(O20:O22)</f>
        <v>4078</v>
      </c>
      <c r="P33" s="272">
        <f>SUM(P20:P22)</f>
        <v>6798</v>
      </c>
      <c r="Q33" s="289"/>
    </row>
    <row r="34" spans="1:17" ht="16.5" customHeight="1">
      <c r="A34" s="124">
        <v>24</v>
      </c>
      <c r="B34" s="272">
        <v>1153</v>
      </c>
      <c r="C34" s="275">
        <v>593</v>
      </c>
      <c r="D34" s="406">
        <v>560</v>
      </c>
      <c r="E34" s="127">
        <v>59</v>
      </c>
      <c r="F34" s="272">
        <v>1067</v>
      </c>
      <c r="G34" s="275">
        <v>517</v>
      </c>
      <c r="H34" s="313">
        <v>550</v>
      </c>
      <c r="I34" s="124">
        <v>94</v>
      </c>
      <c r="J34" s="272">
        <v>76</v>
      </c>
      <c r="K34" s="275">
        <v>16</v>
      </c>
      <c r="L34" s="319">
        <v>60</v>
      </c>
      <c r="M34" s="276"/>
      <c r="N34" s="316"/>
      <c r="O34" s="316"/>
      <c r="P34" s="315"/>
      <c r="Q34" s="289"/>
    </row>
    <row r="35" spans="1:15" ht="16.5" customHeight="1">
      <c r="A35" s="124" t="s">
        <v>186</v>
      </c>
      <c r="B35" s="272">
        <f>SUM(B36:B40)</f>
        <v>6348</v>
      </c>
      <c r="C35" s="272">
        <f>SUM(C36:C40)</f>
        <v>3220</v>
      </c>
      <c r="D35" s="272">
        <f>SUM(D36:D40)</f>
        <v>3128</v>
      </c>
      <c r="E35" s="127" t="s">
        <v>208</v>
      </c>
      <c r="F35" s="272">
        <f>SUM(F36:F40)</f>
        <v>6358</v>
      </c>
      <c r="G35" s="272">
        <f>SUM(G36:G40)</f>
        <v>3229</v>
      </c>
      <c r="H35" s="272">
        <f>SUM(H36:H40)</f>
        <v>3129</v>
      </c>
      <c r="I35" s="124" t="s">
        <v>485</v>
      </c>
      <c r="J35" s="272">
        <f>SUM(J36:J40)</f>
        <v>131</v>
      </c>
      <c r="K35" s="272">
        <f>SUM(K36:K40)</f>
        <v>33</v>
      </c>
      <c r="L35" s="272">
        <f>SUM(L36:L40)</f>
        <v>98</v>
      </c>
      <c r="M35" s="126"/>
      <c r="N35" s="280"/>
      <c r="O35" s="280"/>
    </row>
    <row r="36" spans="1:16" ht="16.5" customHeight="1">
      <c r="A36" s="124">
        <v>25</v>
      </c>
      <c r="B36" s="272">
        <v>1206</v>
      </c>
      <c r="C36" s="275">
        <v>586</v>
      </c>
      <c r="D36" s="406">
        <v>620</v>
      </c>
      <c r="E36" s="127">
        <v>60</v>
      </c>
      <c r="F36" s="272">
        <v>1078</v>
      </c>
      <c r="G36" s="275">
        <v>589</v>
      </c>
      <c r="H36" s="313">
        <v>489</v>
      </c>
      <c r="I36" s="124">
        <v>95</v>
      </c>
      <c r="J36" s="272">
        <v>47</v>
      </c>
      <c r="K36" s="275">
        <v>13</v>
      </c>
      <c r="L36" s="319">
        <v>34</v>
      </c>
      <c r="M36" s="270" t="s">
        <v>209</v>
      </c>
      <c r="N36" s="331">
        <v>43.71</v>
      </c>
      <c r="O36" s="331">
        <v>42.4</v>
      </c>
      <c r="P36" s="332">
        <v>44.96</v>
      </c>
    </row>
    <row r="37" spans="1:16" ht="16.5" customHeight="1">
      <c r="A37" s="124">
        <v>26</v>
      </c>
      <c r="B37" s="272">
        <v>1185</v>
      </c>
      <c r="C37" s="275">
        <v>616</v>
      </c>
      <c r="D37" s="406">
        <v>569</v>
      </c>
      <c r="E37" s="127">
        <v>61</v>
      </c>
      <c r="F37" s="272">
        <v>1404</v>
      </c>
      <c r="G37" s="275">
        <v>707</v>
      </c>
      <c r="H37" s="313">
        <v>697</v>
      </c>
      <c r="I37" s="124">
        <v>96</v>
      </c>
      <c r="J37" s="272">
        <v>43</v>
      </c>
      <c r="K37" s="275">
        <v>14</v>
      </c>
      <c r="L37" s="319">
        <v>29</v>
      </c>
      <c r="M37" s="270" t="s">
        <v>210</v>
      </c>
      <c r="N37" s="331"/>
      <c r="O37" s="331">
        <f>O4/P4%</f>
        <v>96.86885493873847</v>
      </c>
      <c r="P37" s="332">
        <v>100</v>
      </c>
    </row>
    <row r="38" spans="1:16" ht="16.5" customHeight="1">
      <c r="A38" s="124">
        <v>27</v>
      </c>
      <c r="B38" s="272">
        <v>1272</v>
      </c>
      <c r="C38" s="275">
        <v>629</v>
      </c>
      <c r="D38" s="406">
        <v>643</v>
      </c>
      <c r="E38" s="127">
        <v>62</v>
      </c>
      <c r="F38" s="272">
        <v>1303</v>
      </c>
      <c r="G38" s="275">
        <v>642</v>
      </c>
      <c r="H38" s="313">
        <v>661</v>
      </c>
      <c r="I38" s="124">
        <v>97</v>
      </c>
      <c r="J38" s="272">
        <v>18</v>
      </c>
      <c r="K38" s="275">
        <v>5</v>
      </c>
      <c r="L38" s="319">
        <v>13</v>
      </c>
      <c r="M38" s="126"/>
      <c r="N38" s="277"/>
      <c r="O38" s="277"/>
      <c r="P38" s="277"/>
    </row>
    <row r="39" spans="1:16" ht="16.5" customHeight="1">
      <c r="A39" s="124">
        <v>28</v>
      </c>
      <c r="B39" s="272">
        <v>1274</v>
      </c>
      <c r="C39" s="275">
        <v>676</v>
      </c>
      <c r="D39" s="406">
        <v>598</v>
      </c>
      <c r="E39" s="127">
        <v>63</v>
      </c>
      <c r="F39" s="272">
        <v>1314</v>
      </c>
      <c r="G39" s="275">
        <v>653</v>
      </c>
      <c r="H39" s="313">
        <v>661</v>
      </c>
      <c r="I39" s="124">
        <v>98</v>
      </c>
      <c r="J39" s="272">
        <v>16</v>
      </c>
      <c r="K39" s="275">
        <v>1</v>
      </c>
      <c r="L39" s="319">
        <v>15</v>
      </c>
      <c r="M39" s="126"/>
      <c r="N39" s="321"/>
      <c r="O39" s="321"/>
      <c r="P39" s="277"/>
    </row>
    <row r="40" spans="1:16" ht="16.5" customHeight="1">
      <c r="A40" s="124">
        <v>29</v>
      </c>
      <c r="B40" s="272">
        <v>1411</v>
      </c>
      <c r="C40" s="275">
        <v>713</v>
      </c>
      <c r="D40" s="406">
        <v>698</v>
      </c>
      <c r="E40" s="127">
        <v>64</v>
      </c>
      <c r="F40" s="272">
        <v>1259</v>
      </c>
      <c r="G40" s="275">
        <v>638</v>
      </c>
      <c r="H40" s="313">
        <v>621</v>
      </c>
      <c r="I40" s="124">
        <v>99</v>
      </c>
      <c r="J40" s="272">
        <v>7</v>
      </c>
      <c r="K40" s="275"/>
      <c r="L40" s="319">
        <v>7</v>
      </c>
      <c r="M40" s="126"/>
      <c r="N40" s="272"/>
      <c r="O40" s="321"/>
      <c r="P40" s="277"/>
    </row>
    <row r="41" spans="1:16" ht="16.5" customHeight="1">
      <c r="A41" s="125" t="s">
        <v>211</v>
      </c>
      <c r="B41" s="272">
        <f>SUM(B42:B46)</f>
        <v>7481</v>
      </c>
      <c r="C41" s="272">
        <f>SUM(C42:C46)</f>
        <v>3811</v>
      </c>
      <c r="D41" s="272">
        <f>SUM(D42:D46)</f>
        <v>3670</v>
      </c>
      <c r="E41" s="127" t="s">
        <v>192</v>
      </c>
      <c r="F41" s="272">
        <f>SUM(F42:F46)</f>
        <v>5572</v>
      </c>
      <c r="G41" s="272">
        <f>SUM(G42:G46)</f>
        <v>2727</v>
      </c>
      <c r="H41" s="272">
        <f>SUM(H42:H46)</f>
        <v>2845</v>
      </c>
      <c r="I41" s="124" t="s">
        <v>486</v>
      </c>
      <c r="J41" s="272">
        <v>24</v>
      </c>
      <c r="K41" s="275">
        <v>4</v>
      </c>
      <c r="L41" s="319">
        <v>20</v>
      </c>
      <c r="M41" s="270"/>
      <c r="N41" s="277"/>
      <c r="O41" s="277"/>
      <c r="P41" s="277"/>
    </row>
    <row r="42" spans="1:16" ht="16.5" customHeight="1">
      <c r="A42" s="125">
        <v>30</v>
      </c>
      <c r="B42" s="272">
        <v>1427</v>
      </c>
      <c r="C42" s="275">
        <v>737</v>
      </c>
      <c r="D42" s="406">
        <v>690</v>
      </c>
      <c r="E42" s="127">
        <v>65</v>
      </c>
      <c r="F42" s="272">
        <v>1221</v>
      </c>
      <c r="G42" s="275">
        <v>622</v>
      </c>
      <c r="H42" s="313">
        <v>599</v>
      </c>
      <c r="I42" s="125" t="s">
        <v>321</v>
      </c>
      <c r="J42" s="272">
        <v>28</v>
      </c>
      <c r="K42" s="275">
        <v>17</v>
      </c>
      <c r="L42" s="319">
        <v>11</v>
      </c>
      <c r="M42" s="270"/>
      <c r="N42" s="272"/>
      <c r="O42" s="321"/>
      <c r="P42" s="277"/>
    </row>
    <row r="43" spans="1:16" ht="16.5" customHeight="1">
      <c r="A43" s="125">
        <v>31</v>
      </c>
      <c r="B43" s="272">
        <v>1520</v>
      </c>
      <c r="C43" s="275">
        <v>768</v>
      </c>
      <c r="D43" s="406">
        <v>752</v>
      </c>
      <c r="E43" s="127">
        <v>66</v>
      </c>
      <c r="F43" s="272">
        <v>996</v>
      </c>
      <c r="G43" s="275">
        <v>481</v>
      </c>
      <c r="H43" s="313">
        <v>515</v>
      </c>
      <c r="I43" s="125"/>
      <c r="J43" s="272"/>
      <c r="K43" s="275"/>
      <c r="L43" s="313"/>
      <c r="M43" s="270"/>
      <c r="N43" s="272"/>
      <c r="O43" s="321"/>
      <c r="P43" s="277"/>
    </row>
    <row r="44" spans="1:16" ht="16.5" customHeight="1">
      <c r="A44" s="125">
        <v>32</v>
      </c>
      <c r="B44" s="272">
        <v>1623</v>
      </c>
      <c r="C44" s="275">
        <v>803</v>
      </c>
      <c r="D44" s="406">
        <v>820</v>
      </c>
      <c r="E44" s="127">
        <v>67</v>
      </c>
      <c r="F44" s="272">
        <v>1088</v>
      </c>
      <c r="G44" s="275">
        <v>515</v>
      </c>
      <c r="H44" s="313">
        <v>573</v>
      </c>
      <c r="I44" s="125"/>
      <c r="J44" s="272"/>
      <c r="K44" s="275"/>
      <c r="L44" s="313"/>
      <c r="M44" s="270"/>
      <c r="N44" s="272"/>
      <c r="O44" s="321"/>
      <c r="P44" s="277"/>
    </row>
    <row r="45" spans="1:16" ht="16.5" customHeight="1">
      <c r="A45" s="125">
        <v>33</v>
      </c>
      <c r="B45" s="272">
        <v>1474</v>
      </c>
      <c r="C45" s="275">
        <v>750</v>
      </c>
      <c r="D45" s="406">
        <v>724</v>
      </c>
      <c r="E45" s="127">
        <v>68</v>
      </c>
      <c r="F45" s="272">
        <v>1103</v>
      </c>
      <c r="G45" s="275">
        <v>556</v>
      </c>
      <c r="H45" s="313">
        <v>547</v>
      </c>
      <c r="I45" s="125"/>
      <c r="J45" s="272"/>
      <c r="K45" s="275"/>
      <c r="L45" s="313"/>
      <c r="M45" s="270"/>
      <c r="N45" s="272"/>
      <c r="O45" s="321"/>
      <c r="P45" s="277"/>
    </row>
    <row r="46" spans="1:16" ht="16.5" customHeight="1">
      <c r="A46" s="281">
        <v>34</v>
      </c>
      <c r="B46" s="272">
        <v>1437</v>
      </c>
      <c r="C46" s="100">
        <v>753</v>
      </c>
      <c r="D46" s="406">
        <v>684</v>
      </c>
      <c r="E46" s="127">
        <v>69</v>
      </c>
      <c r="F46" s="272">
        <v>1164</v>
      </c>
      <c r="G46" s="100">
        <v>553</v>
      </c>
      <c r="H46" s="313">
        <v>611</v>
      </c>
      <c r="I46" s="283"/>
      <c r="J46" s="315"/>
      <c r="K46" s="316"/>
      <c r="L46" s="99"/>
      <c r="M46" s="276"/>
      <c r="N46" s="315"/>
      <c r="O46" s="315"/>
      <c r="P46" s="315"/>
    </row>
    <row r="47" spans="1:13" s="83" customFormat="1" ht="16.5" customHeight="1">
      <c r="A47" s="83" t="s">
        <v>490</v>
      </c>
      <c r="B47" s="284"/>
      <c r="C47" s="285"/>
      <c r="D47" s="285"/>
      <c r="E47" s="271"/>
      <c r="F47" s="285"/>
      <c r="G47" s="285"/>
      <c r="H47" s="285"/>
      <c r="I47" s="118"/>
      <c r="M47" s="118"/>
    </row>
    <row r="48" spans="1:13" s="83" customFormat="1" ht="16.5" customHeight="1">
      <c r="A48" s="83" t="s">
        <v>756</v>
      </c>
      <c r="E48" s="118"/>
      <c r="I48" s="118"/>
      <c r="M48" s="118"/>
    </row>
    <row r="52" ht="12">
      <c r="O52" s="145"/>
    </row>
  </sheetData>
  <mergeCells count="9">
    <mergeCell ref="A1:G1"/>
    <mergeCell ref="I1:O1"/>
    <mergeCell ref="S21:T21"/>
    <mergeCell ref="S20:T20"/>
    <mergeCell ref="S16:T16"/>
    <mergeCell ref="S13:T13"/>
    <mergeCell ref="S9:T9"/>
    <mergeCell ref="N2:P2"/>
    <mergeCell ref="A2:B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14"/>
  <sheetViews>
    <sheetView zoomScaleSheetLayoutView="100" workbookViewId="0" topLeftCell="A1">
      <pane ySplit="3" topLeftCell="BM4" activePane="bottomLeft" state="frozen"/>
      <selection pane="topLeft" activeCell="A1" sqref="A1"/>
      <selection pane="bottomLeft" activeCell="A1" sqref="A1:L1"/>
    </sheetView>
  </sheetViews>
  <sheetFormatPr defaultColWidth="9.00390625" defaultRowHeight="13.5"/>
  <cols>
    <col min="1" max="1" width="12.125" style="163" customWidth="1"/>
    <col min="2" max="2" width="8.125" style="228" customWidth="1"/>
    <col min="3" max="5" width="6.125" style="163" customWidth="1"/>
    <col min="6" max="6" width="6.875" style="228" customWidth="1"/>
    <col min="7" max="16" width="6.125" style="163" customWidth="1"/>
    <col min="17" max="17" width="6.125" style="228" customWidth="1"/>
    <col min="18" max="25" width="6.125" style="163" customWidth="1"/>
    <col min="26" max="26" width="7.875" style="228" customWidth="1"/>
    <col min="27" max="16384" width="11.75390625" style="163" customWidth="1"/>
  </cols>
  <sheetData>
    <row r="1" spans="1:27" ht="23.25" customHeight="1">
      <c r="A1" s="779" t="s">
        <v>436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N1" s="438" t="s">
        <v>588</v>
      </c>
      <c r="O1" s="780" t="s">
        <v>433</v>
      </c>
      <c r="P1" s="780"/>
      <c r="Q1" s="780"/>
      <c r="R1" s="780"/>
      <c r="S1" s="439" t="s">
        <v>588</v>
      </c>
      <c r="U1" s="164"/>
      <c r="W1" s="781" t="s">
        <v>753</v>
      </c>
      <c r="X1" s="781"/>
      <c r="Y1" s="781"/>
      <c r="Z1" s="781"/>
      <c r="AA1" s="602"/>
    </row>
    <row r="2" spans="1:27" ht="12.7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N2" s="175"/>
      <c r="O2" s="233"/>
      <c r="P2" s="233"/>
      <c r="Q2" s="233"/>
      <c r="R2" s="233"/>
      <c r="S2" s="177"/>
      <c r="U2" s="164"/>
      <c r="Y2" s="164"/>
      <c r="Z2" s="232"/>
      <c r="AA2" s="166"/>
    </row>
    <row r="3" spans="1:26" s="167" customFormat="1" ht="21" customHeight="1">
      <c r="A3" s="238"/>
      <c r="B3" s="239" t="s">
        <v>450</v>
      </c>
      <c r="C3" s="234" t="s">
        <v>202</v>
      </c>
      <c r="D3" s="234" t="s">
        <v>182</v>
      </c>
      <c r="E3" s="234" t="s">
        <v>183</v>
      </c>
      <c r="F3" s="239" t="s">
        <v>413</v>
      </c>
      <c r="G3" s="234" t="s">
        <v>184</v>
      </c>
      <c r="H3" s="234" t="s">
        <v>185</v>
      </c>
      <c r="I3" s="234" t="s">
        <v>186</v>
      </c>
      <c r="J3" s="234" t="s">
        <v>203</v>
      </c>
      <c r="K3" s="234" t="s">
        <v>187</v>
      </c>
      <c r="L3" s="182" t="s">
        <v>188</v>
      </c>
      <c r="M3" s="178" t="s">
        <v>189</v>
      </c>
      <c r="N3" s="234" t="s">
        <v>190</v>
      </c>
      <c r="O3" s="234" t="s">
        <v>191</v>
      </c>
      <c r="P3" s="234" t="s">
        <v>204</v>
      </c>
      <c r="Q3" s="235" t="s">
        <v>448</v>
      </c>
      <c r="R3" s="234" t="s">
        <v>192</v>
      </c>
      <c r="S3" s="234" t="s">
        <v>193</v>
      </c>
      <c r="T3" s="234" t="s">
        <v>194</v>
      </c>
      <c r="U3" s="234" t="s">
        <v>195</v>
      </c>
      <c r="V3" s="234" t="s">
        <v>465</v>
      </c>
      <c r="W3" s="234" t="s">
        <v>466</v>
      </c>
      <c r="X3" s="234" t="s">
        <v>467</v>
      </c>
      <c r="Y3" s="236" t="s">
        <v>414</v>
      </c>
      <c r="Z3" s="237" t="s">
        <v>449</v>
      </c>
    </row>
    <row r="4" spans="1:27" s="170" customFormat="1" ht="14.25" customHeight="1">
      <c r="A4" s="217" t="s">
        <v>468</v>
      </c>
      <c r="B4" s="216">
        <f>F4+Q4+Z4</f>
        <v>103654</v>
      </c>
      <c r="C4" s="216">
        <f>C5+C6</f>
        <v>4392</v>
      </c>
      <c r="D4" s="216">
        <f>D5+D6</f>
        <v>4765</v>
      </c>
      <c r="E4" s="216">
        <f>E5+E6</f>
        <v>5136</v>
      </c>
      <c r="F4" s="216">
        <f>SUM(C4:E4)</f>
        <v>14293</v>
      </c>
      <c r="G4" s="216">
        <f aca="true" t="shared" si="0" ref="G4:P4">G5+G6</f>
        <v>5541</v>
      </c>
      <c r="H4" s="216">
        <f t="shared" si="0"/>
        <v>5643</v>
      </c>
      <c r="I4" s="216">
        <f t="shared" si="0"/>
        <v>5745</v>
      </c>
      <c r="J4" s="216">
        <f t="shared" si="0"/>
        <v>6875</v>
      </c>
      <c r="K4" s="216">
        <f t="shared" si="0"/>
        <v>7250</v>
      </c>
      <c r="L4" s="218">
        <f t="shared" si="0"/>
        <v>6155</v>
      </c>
      <c r="M4" s="219">
        <f t="shared" si="0"/>
        <v>6403</v>
      </c>
      <c r="N4" s="216">
        <f t="shared" si="0"/>
        <v>6962</v>
      </c>
      <c r="O4" s="216">
        <f t="shared" si="0"/>
        <v>8751</v>
      </c>
      <c r="P4" s="216">
        <f t="shared" si="0"/>
        <v>7057</v>
      </c>
      <c r="Q4" s="216">
        <f>SUM(G4:P4)</f>
        <v>66382</v>
      </c>
      <c r="R4" s="216">
        <f aca="true" t="shared" si="1" ref="R4:X4">R5+R6</f>
        <v>5851</v>
      </c>
      <c r="S4" s="216">
        <f t="shared" si="1"/>
        <v>5227</v>
      </c>
      <c r="T4" s="216">
        <f t="shared" si="1"/>
        <v>4985</v>
      </c>
      <c r="U4" s="216">
        <f t="shared" si="1"/>
        <v>3892</v>
      </c>
      <c r="V4" s="216">
        <f t="shared" si="1"/>
        <v>2001</v>
      </c>
      <c r="W4" s="216">
        <f t="shared" si="1"/>
        <v>800</v>
      </c>
      <c r="X4" s="216">
        <f t="shared" si="1"/>
        <v>202</v>
      </c>
      <c r="Y4" s="216">
        <f>SUM(Y5:Y6)</f>
        <v>21</v>
      </c>
      <c r="Z4" s="218">
        <f>SUM(R4:Y4)</f>
        <v>22979</v>
      </c>
      <c r="AA4" s="169"/>
    </row>
    <row r="5" spans="1:27" s="170" customFormat="1" ht="14.25" customHeight="1">
      <c r="A5" s="222" t="s">
        <v>416</v>
      </c>
      <c r="B5" s="223">
        <f aca="true" t="shared" si="2" ref="B5:B51">F5+Q5+Z5</f>
        <v>51174</v>
      </c>
      <c r="C5" s="215">
        <f aca="true" t="shared" si="3" ref="C5:Z6">C8+C11+C14+C17+C20+C23+C26+C29+C32+C35+C38+C41+C44+C47+C50</f>
        <v>2269</v>
      </c>
      <c r="D5" s="215">
        <f t="shared" si="3"/>
        <v>2414</v>
      </c>
      <c r="E5" s="215">
        <f t="shared" si="3"/>
        <v>2607</v>
      </c>
      <c r="F5" s="215">
        <f t="shared" si="3"/>
        <v>7290</v>
      </c>
      <c r="G5" s="215">
        <f t="shared" si="3"/>
        <v>2897</v>
      </c>
      <c r="H5" s="215">
        <f t="shared" si="3"/>
        <v>2875</v>
      </c>
      <c r="I5" s="215">
        <f t="shared" si="3"/>
        <v>2931</v>
      </c>
      <c r="J5" s="215">
        <f t="shared" si="3"/>
        <v>3547</v>
      </c>
      <c r="K5" s="215">
        <f t="shared" si="3"/>
        <v>3724</v>
      </c>
      <c r="L5" s="224">
        <f t="shared" si="3"/>
        <v>3154</v>
      </c>
      <c r="M5" s="225">
        <f t="shared" si="3"/>
        <v>3282</v>
      </c>
      <c r="N5" s="215">
        <f t="shared" si="3"/>
        <v>3568</v>
      </c>
      <c r="O5" s="215">
        <f t="shared" si="3"/>
        <v>4498</v>
      </c>
      <c r="P5" s="215">
        <f t="shared" si="3"/>
        <v>3653</v>
      </c>
      <c r="Q5" s="215">
        <f t="shared" si="3"/>
        <v>34129</v>
      </c>
      <c r="R5" s="215">
        <f t="shared" si="3"/>
        <v>2872</v>
      </c>
      <c r="S5" s="215">
        <f t="shared" si="3"/>
        <v>2441</v>
      </c>
      <c r="T5" s="215">
        <f t="shared" si="3"/>
        <v>2107</v>
      </c>
      <c r="U5" s="215">
        <f t="shared" si="3"/>
        <v>1513</v>
      </c>
      <c r="V5" s="215">
        <f t="shared" si="3"/>
        <v>593</v>
      </c>
      <c r="W5" s="215">
        <f t="shared" si="3"/>
        <v>185</v>
      </c>
      <c r="X5" s="215">
        <f t="shared" si="3"/>
        <v>43</v>
      </c>
      <c r="Y5" s="215">
        <f t="shared" si="3"/>
        <v>1</v>
      </c>
      <c r="Z5" s="224">
        <f t="shared" si="3"/>
        <v>9755</v>
      </c>
      <c r="AA5" s="169"/>
    </row>
    <row r="6" spans="1:27" s="170" customFormat="1" ht="14.25" customHeight="1">
      <c r="A6" s="222" t="s">
        <v>417</v>
      </c>
      <c r="B6" s="223">
        <f t="shared" si="2"/>
        <v>52480</v>
      </c>
      <c r="C6" s="215">
        <f t="shared" si="3"/>
        <v>2123</v>
      </c>
      <c r="D6" s="215">
        <f t="shared" si="3"/>
        <v>2351</v>
      </c>
      <c r="E6" s="215">
        <f t="shared" si="3"/>
        <v>2529</v>
      </c>
      <c r="F6" s="215">
        <f t="shared" si="3"/>
        <v>7003</v>
      </c>
      <c r="G6" s="215">
        <f t="shared" si="3"/>
        <v>2644</v>
      </c>
      <c r="H6" s="215">
        <f t="shared" si="3"/>
        <v>2768</v>
      </c>
      <c r="I6" s="215">
        <f t="shared" si="3"/>
        <v>2814</v>
      </c>
      <c r="J6" s="215">
        <f t="shared" si="3"/>
        <v>3328</v>
      </c>
      <c r="K6" s="215">
        <f t="shared" si="3"/>
        <v>3526</v>
      </c>
      <c r="L6" s="224">
        <f t="shared" si="3"/>
        <v>3001</v>
      </c>
      <c r="M6" s="225">
        <f t="shared" si="3"/>
        <v>3121</v>
      </c>
      <c r="N6" s="215">
        <f t="shared" si="3"/>
        <v>3394</v>
      </c>
      <c r="O6" s="215">
        <f t="shared" si="3"/>
        <v>4253</v>
      </c>
      <c r="P6" s="215">
        <f t="shared" si="3"/>
        <v>3404</v>
      </c>
      <c r="Q6" s="215">
        <f t="shared" si="3"/>
        <v>32253</v>
      </c>
      <c r="R6" s="215">
        <f t="shared" si="3"/>
        <v>2979</v>
      </c>
      <c r="S6" s="215">
        <f t="shared" si="3"/>
        <v>2786</v>
      </c>
      <c r="T6" s="215">
        <f t="shared" si="3"/>
        <v>2878</v>
      </c>
      <c r="U6" s="215">
        <f t="shared" si="3"/>
        <v>2379</v>
      </c>
      <c r="V6" s="215">
        <f t="shared" si="3"/>
        <v>1408</v>
      </c>
      <c r="W6" s="215">
        <f t="shared" si="3"/>
        <v>615</v>
      </c>
      <c r="X6" s="215">
        <f t="shared" si="3"/>
        <v>159</v>
      </c>
      <c r="Y6" s="215">
        <f t="shared" si="3"/>
        <v>20</v>
      </c>
      <c r="Z6" s="224">
        <f t="shared" si="3"/>
        <v>13224</v>
      </c>
      <c r="AA6" s="169"/>
    </row>
    <row r="7" spans="1:27" s="170" customFormat="1" ht="14.25" customHeight="1">
      <c r="A7" s="179" t="s">
        <v>418</v>
      </c>
      <c r="B7" s="216">
        <f t="shared" si="2"/>
        <v>24323</v>
      </c>
      <c r="C7" s="171">
        <f>C8+C9</f>
        <v>946</v>
      </c>
      <c r="D7" s="171">
        <f>D8+D9</f>
        <v>1065</v>
      </c>
      <c r="E7" s="171">
        <f>E8+E9</f>
        <v>1086</v>
      </c>
      <c r="F7" s="216">
        <f aca="true" t="shared" si="4" ref="F7:F51">SUM(C7:E7)</f>
        <v>3097</v>
      </c>
      <c r="G7" s="171">
        <f aca="true" t="shared" si="5" ref="G7:P7">G8+G9</f>
        <v>1213</v>
      </c>
      <c r="H7" s="171">
        <f t="shared" si="5"/>
        <v>1204</v>
      </c>
      <c r="I7" s="171">
        <f t="shared" si="5"/>
        <v>1278</v>
      </c>
      <c r="J7" s="171">
        <f t="shared" si="5"/>
        <v>1518</v>
      </c>
      <c r="K7" s="171">
        <f t="shared" si="5"/>
        <v>1711</v>
      </c>
      <c r="L7" s="183">
        <f t="shared" si="5"/>
        <v>1381</v>
      </c>
      <c r="M7" s="184">
        <f t="shared" si="5"/>
        <v>1480</v>
      </c>
      <c r="N7" s="171">
        <f t="shared" si="5"/>
        <v>1550</v>
      </c>
      <c r="O7" s="171">
        <f t="shared" si="5"/>
        <v>1875</v>
      </c>
      <c r="P7" s="171">
        <f t="shared" si="5"/>
        <v>1707</v>
      </c>
      <c r="Q7" s="216">
        <f aca="true" t="shared" si="6" ref="Q7:Q51">SUM(G7:P7)</f>
        <v>14917</v>
      </c>
      <c r="R7" s="171">
        <f aca="true" t="shared" si="7" ref="R7:Y7">R8+R9</f>
        <v>1565</v>
      </c>
      <c r="S7" s="171">
        <f t="shared" si="7"/>
        <v>1428</v>
      </c>
      <c r="T7" s="171">
        <f t="shared" si="7"/>
        <v>1483</v>
      </c>
      <c r="U7" s="171">
        <f t="shared" si="7"/>
        <v>1038</v>
      </c>
      <c r="V7" s="171">
        <f t="shared" si="7"/>
        <v>514</v>
      </c>
      <c r="W7" s="171">
        <f t="shared" si="7"/>
        <v>218</v>
      </c>
      <c r="X7" s="171">
        <f t="shared" si="7"/>
        <v>56</v>
      </c>
      <c r="Y7" s="171">
        <f t="shared" si="7"/>
        <v>7</v>
      </c>
      <c r="Z7" s="218">
        <f aca="true" t="shared" si="8" ref="Z7:Z51">SUM(R7:Y7)</f>
        <v>6309</v>
      </c>
      <c r="AA7" s="169"/>
    </row>
    <row r="8" spans="1:27" s="170" customFormat="1" ht="14.25" customHeight="1">
      <c r="A8" s="180" t="s">
        <v>416</v>
      </c>
      <c r="B8" s="223">
        <f t="shared" si="2"/>
        <v>11738</v>
      </c>
      <c r="C8" s="173">
        <v>481</v>
      </c>
      <c r="D8" s="173">
        <v>532</v>
      </c>
      <c r="E8" s="173">
        <v>525</v>
      </c>
      <c r="F8" s="223">
        <f t="shared" si="4"/>
        <v>1538</v>
      </c>
      <c r="G8" s="173">
        <v>640</v>
      </c>
      <c r="H8" s="173">
        <v>605</v>
      </c>
      <c r="I8" s="173">
        <v>632</v>
      </c>
      <c r="J8" s="173">
        <v>783</v>
      </c>
      <c r="K8" s="173">
        <v>865</v>
      </c>
      <c r="L8" s="185">
        <v>694</v>
      </c>
      <c r="M8" s="186">
        <v>750</v>
      </c>
      <c r="N8" s="173">
        <v>790</v>
      </c>
      <c r="O8" s="173">
        <v>956</v>
      </c>
      <c r="P8" s="173">
        <v>856</v>
      </c>
      <c r="Q8" s="223">
        <f t="shared" si="6"/>
        <v>7571</v>
      </c>
      <c r="R8" s="173">
        <v>735</v>
      </c>
      <c r="S8" s="173">
        <v>629</v>
      </c>
      <c r="T8" s="173">
        <v>609</v>
      </c>
      <c r="U8" s="173">
        <v>432</v>
      </c>
      <c r="V8" s="173">
        <v>152</v>
      </c>
      <c r="W8" s="173">
        <v>63</v>
      </c>
      <c r="X8" s="173">
        <v>9</v>
      </c>
      <c r="Y8" s="173">
        <v>0</v>
      </c>
      <c r="Z8" s="229">
        <f t="shared" si="8"/>
        <v>2629</v>
      </c>
      <c r="AA8" s="169"/>
    </row>
    <row r="9" spans="1:27" s="170" customFormat="1" ht="14.25" customHeight="1">
      <c r="A9" s="181" t="s">
        <v>417</v>
      </c>
      <c r="B9" s="226">
        <f t="shared" si="2"/>
        <v>12585</v>
      </c>
      <c r="C9" s="174">
        <v>465</v>
      </c>
      <c r="D9" s="174">
        <v>533</v>
      </c>
      <c r="E9" s="174">
        <v>561</v>
      </c>
      <c r="F9" s="226">
        <f t="shared" si="4"/>
        <v>1559</v>
      </c>
      <c r="G9" s="174">
        <v>573</v>
      </c>
      <c r="H9" s="174">
        <v>599</v>
      </c>
      <c r="I9" s="174">
        <v>646</v>
      </c>
      <c r="J9" s="174">
        <v>735</v>
      </c>
      <c r="K9" s="174">
        <v>846</v>
      </c>
      <c r="L9" s="187">
        <v>687</v>
      </c>
      <c r="M9" s="188">
        <v>730</v>
      </c>
      <c r="N9" s="174">
        <v>760</v>
      </c>
      <c r="O9" s="174">
        <v>919</v>
      </c>
      <c r="P9" s="174">
        <v>851</v>
      </c>
      <c r="Q9" s="226">
        <f t="shared" si="6"/>
        <v>7346</v>
      </c>
      <c r="R9" s="174">
        <v>830</v>
      </c>
      <c r="S9" s="174">
        <v>799</v>
      </c>
      <c r="T9" s="174">
        <v>874</v>
      </c>
      <c r="U9" s="174">
        <v>606</v>
      </c>
      <c r="V9" s="174">
        <v>362</v>
      </c>
      <c r="W9" s="174">
        <v>155</v>
      </c>
      <c r="X9" s="174">
        <v>47</v>
      </c>
      <c r="Y9" s="174">
        <v>7</v>
      </c>
      <c r="Z9" s="230">
        <f t="shared" si="8"/>
        <v>3680</v>
      </c>
      <c r="AA9" s="169"/>
    </row>
    <row r="10" spans="1:27" s="170" customFormat="1" ht="14.25" customHeight="1">
      <c r="A10" s="180" t="s">
        <v>419</v>
      </c>
      <c r="B10" s="223">
        <f t="shared" si="2"/>
        <v>14248</v>
      </c>
      <c r="C10" s="172">
        <f>C11+C12</f>
        <v>664</v>
      </c>
      <c r="D10" s="172">
        <f>D11+D12</f>
        <v>704</v>
      </c>
      <c r="E10" s="172">
        <f>E11+E12</f>
        <v>739</v>
      </c>
      <c r="F10" s="223">
        <f t="shared" si="4"/>
        <v>2107</v>
      </c>
      <c r="G10" s="172">
        <f aca="true" t="shared" si="9" ref="G10:P10">G11+G12</f>
        <v>757</v>
      </c>
      <c r="H10" s="172">
        <f t="shared" si="9"/>
        <v>789</v>
      </c>
      <c r="I10" s="172">
        <f t="shared" si="9"/>
        <v>834</v>
      </c>
      <c r="J10" s="172">
        <f t="shared" si="9"/>
        <v>974</v>
      </c>
      <c r="K10" s="172">
        <f t="shared" si="9"/>
        <v>1068</v>
      </c>
      <c r="L10" s="189">
        <f t="shared" si="9"/>
        <v>924</v>
      </c>
      <c r="M10" s="190">
        <f t="shared" si="9"/>
        <v>910</v>
      </c>
      <c r="N10" s="172">
        <f t="shared" si="9"/>
        <v>967</v>
      </c>
      <c r="O10" s="172">
        <f t="shared" si="9"/>
        <v>1184</v>
      </c>
      <c r="P10" s="172">
        <f t="shared" si="9"/>
        <v>950</v>
      </c>
      <c r="Q10" s="223">
        <f t="shared" si="6"/>
        <v>9357</v>
      </c>
      <c r="R10" s="172">
        <f aca="true" t="shared" si="10" ref="R10:Y10">R11+R12</f>
        <v>742</v>
      </c>
      <c r="S10" s="172">
        <f t="shared" si="10"/>
        <v>654</v>
      </c>
      <c r="T10" s="172">
        <f t="shared" si="10"/>
        <v>610</v>
      </c>
      <c r="U10" s="172">
        <f t="shared" si="10"/>
        <v>429</v>
      </c>
      <c r="V10" s="172">
        <f t="shared" si="10"/>
        <v>229</v>
      </c>
      <c r="W10" s="172">
        <f t="shared" si="10"/>
        <v>88</v>
      </c>
      <c r="X10" s="172">
        <f t="shared" si="10"/>
        <v>30</v>
      </c>
      <c r="Y10" s="172">
        <f t="shared" si="10"/>
        <v>2</v>
      </c>
      <c r="Z10" s="229">
        <f t="shared" si="8"/>
        <v>2784</v>
      </c>
      <c r="AA10" s="169"/>
    </row>
    <row r="11" spans="1:27" s="170" customFormat="1" ht="14.25" customHeight="1">
      <c r="A11" s="180" t="s">
        <v>416</v>
      </c>
      <c r="B11" s="223">
        <f t="shared" si="2"/>
        <v>7141</v>
      </c>
      <c r="C11" s="173">
        <v>351</v>
      </c>
      <c r="D11" s="173">
        <v>375</v>
      </c>
      <c r="E11" s="173">
        <v>360</v>
      </c>
      <c r="F11" s="223">
        <f t="shared" si="4"/>
        <v>1086</v>
      </c>
      <c r="G11" s="173">
        <v>413</v>
      </c>
      <c r="H11" s="173">
        <v>406</v>
      </c>
      <c r="I11" s="173">
        <v>440</v>
      </c>
      <c r="J11" s="173">
        <v>500</v>
      </c>
      <c r="K11" s="173">
        <v>555</v>
      </c>
      <c r="L11" s="185">
        <v>489</v>
      </c>
      <c r="M11" s="186">
        <v>477</v>
      </c>
      <c r="N11" s="173">
        <v>496</v>
      </c>
      <c r="O11" s="173">
        <v>617</v>
      </c>
      <c r="P11" s="173">
        <v>490</v>
      </c>
      <c r="Q11" s="223">
        <f t="shared" si="6"/>
        <v>4883</v>
      </c>
      <c r="R11" s="173">
        <v>375</v>
      </c>
      <c r="S11" s="173">
        <v>293</v>
      </c>
      <c r="T11" s="173">
        <v>249</v>
      </c>
      <c r="U11" s="173">
        <v>174</v>
      </c>
      <c r="V11" s="173">
        <v>61</v>
      </c>
      <c r="W11" s="173">
        <v>14</v>
      </c>
      <c r="X11" s="173">
        <v>5</v>
      </c>
      <c r="Y11" s="173">
        <v>1</v>
      </c>
      <c r="Z11" s="229">
        <f t="shared" si="8"/>
        <v>1172</v>
      </c>
      <c r="AA11" s="169"/>
    </row>
    <row r="12" spans="1:27" s="170" customFormat="1" ht="14.25" customHeight="1">
      <c r="A12" s="180" t="s">
        <v>417</v>
      </c>
      <c r="B12" s="223">
        <f t="shared" si="2"/>
        <v>7107</v>
      </c>
      <c r="C12" s="173">
        <v>313</v>
      </c>
      <c r="D12" s="173">
        <v>329</v>
      </c>
      <c r="E12" s="173">
        <v>379</v>
      </c>
      <c r="F12" s="223">
        <f t="shared" si="4"/>
        <v>1021</v>
      </c>
      <c r="G12" s="173">
        <v>344</v>
      </c>
      <c r="H12" s="173">
        <v>383</v>
      </c>
      <c r="I12" s="173">
        <v>394</v>
      </c>
      <c r="J12" s="173">
        <v>474</v>
      </c>
      <c r="K12" s="173">
        <v>513</v>
      </c>
      <c r="L12" s="185">
        <v>435</v>
      </c>
      <c r="M12" s="186">
        <v>433</v>
      </c>
      <c r="N12" s="173">
        <v>471</v>
      </c>
      <c r="O12" s="173">
        <v>567</v>
      </c>
      <c r="P12" s="173">
        <v>460</v>
      </c>
      <c r="Q12" s="223">
        <f t="shared" si="6"/>
        <v>4474</v>
      </c>
      <c r="R12" s="173">
        <v>367</v>
      </c>
      <c r="S12" s="173">
        <v>361</v>
      </c>
      <c r="T12" s="173">
        <v>361</v>
      </c>
      <c r="U12" s="173">
        <v>255</v>
      </c>
      <c r="V12" s="173">
        <v>168</v>
      </c>
      <c r="W12" s="173">
        <v>74</v>
      </c>
      <c r="X12" s="173">
        <v>25</v>
      </c>
      <c r="Y12" s="173">
        <v>1</v>
      </c>
      <c r="Z12" s="229">
        <f t="shared" si="8"/>
        <v>1612</v>
      </c>
      <c r="AA12" s="169"/>
    </row>
    <row r="13" spans="1:27" s="170" customFormat="1" ht="14.25" customHeight="1">
      <c r="A13" s="179" t="s">
        <v>420</v>
      </c>
      <c r="B13" s="216">
        <f t="shared" si="2"/>
        <v>3480</v>
      </c>
      <c r="C13" s="171">
        <f>C14+C15</f>
        <v>92</v>
      </c>
      <c r="D13" s="171">
        <f>D14+D15</f>
        <v>98</v>
      </c>
      <c r="E13" s="171">
        <f>E14+E15</f>
        <v>140</v>
      </c>
      <c r="F13" s="216">
        <f t="shared" si="4"/>
        <v>330</v>
      </c>
      <c r="G13" s="171">
        <f aca="true" t="shared" si="11" ref="G13:P13">G14+G15</f>
        <v>197</v>
      </c>
      <c r="H13" s="171">
        <f t="shared" si="11"/>
        <v>212</v>
      </c>
      <c r="I13" s="171">
        <f t="shared" si="11"/>
        <v>160</v>
      </c>
      <c r="J13" s="171">
        <f t="shared" si="11"/>
        <v>183</v>
      </c>
      <c r="K13" s="171">
        <f t="shared" si="11"/>
        <v>159</v>
      </c>
      <c r="L13" s="183">
        <f t="shared" si="11"/>
        <v>160</v>
      </c>
      <c r="M13" s="184">
        <f t="shared" si="11"/>
        <v>233</v>
      </c>
      <c r="N13" s="171">
        <f t="shared" si="11"/>
        <v>257</v>
      </c>
      <c r="O13" s="171">
        <f t="shared" si="11"/>
        <v>342</v>
      </c>
      <c r="P13" s="171">
        <f t="shared" si="11"/>
        <v>257</v>
      </c>
      <c r="Q13" s="216">
        <f t="shared" si="6"/>
        <v>2160</v>
      </c>
      <c r="R13" s="171">
        <f aca="true" t="shared" si="12" ref="R13:Y13">R14+R15</f>
        <v>209</v>
      </c>
      <c r="S13" s="171">
        <f t="shared" si="12"/>
        <v>233</v>
      </c>
      <c r="T13" s="171">
        <f t="shared" si="12"/>
        <v>226</v>
      </c>
      <c r="U13" s="171">
        <f t="shared" si="12"/>
        <v>173</v>
      </c>
      <c r="V13" s="171">
        <f t="shared" si="12"/>
        <v>108</v>
      </c>
      <c r="W13" s="171">
        <f t="shared" si="12"/>
        <v>34</v>
      </c>
      <c r="X13" s="171">
        <f t="shared" si="12"/>
        <v>5</v>
      </c>
      <c r="Y13" s="171">
        <f t="shared" si="12"/>
        <v>2</v>
      </c>
      <c r="Z13" s="218">
        <f t="shared" si="8"/>
        <v>990</v>
      </c>
      <c r="AA13" s="169"/>
    </row>
    <row r="14" spans="1:27" s="170" customFormat="1" ht="14.25" customHeight="1">
      <c r="A14" s="180" t="s">
        <v>416</v>
      </c>
      <c r="B14" s="223">
        <f t="shared" si="2"/>
        <v>1737</v>
      </c>
      <c r="C14" s="173">
        <v>48</v>
      </c>
      <c r="D14" s="173">
        <v>59</v>
      </c>
      <c r="E14" s="173">
        <v>78</v>
      </c>
      <c r="F14" s="223">
        <f t="shared" si="4"/>
        <v>185</v>
      </c>
      <c r="G14" s="173">
        <v>103</v>
      </c>
      <c r="H14" s="173">
        <v>109</v>
      </c>
      <c r="I14" s="173">
        <v>88</v>
      </c>
      <c r="J14" s="173">
        <v>104</v>
      </c>
      <c r="K14" s="173">
        <v>85</v>
      </c>
      <c r="L14" s="185">
        <v>80</v>
      </c>
      <c r="M14" s="186">
        <v>112</v>
      </c>
      <c r="N14" s="173">
        <v>133</v>
      </c>
      <c r="O14" s="173">
        <v>179</v>
      </c>
      <c r="P14" s="173">
        <v>135</v>
      </c>
      <c r="Q14" s="223">
        <f t="shared" si="6"/>
        <v>1128</v>
      </c>
      <c r="R14" s="173">
        <v>113</v>
      </c>
      <c r="S14" s="173">
        <v>107</v>
      </c>
      <c r="T14" s="173">
        <v>104</v>
      </c>
      <c r="U14" s="173">
        <v>60</v>
      </c>
      <c r="V14" s="173">
        <v>30</v>
      </c>
      <c r="W14" s="173">
        <v>8</v>
      </c>
      <c r="X14" s="173">
        <v>2</v>
      </c>
      <c r="Y14" s="173">
        <v>0</v>
      </c>
      <c r="Z14" s="229">
        <f t="shared" si="8"/>
        <v>424</v>
      </c>
      <c r="AA14" s="169"/>
    </row>
    <row r="15" spans="1:27" s="170" customFormat="1" ht="14.25" customHeight="1">
      <c r="A15" s="181" t="s">
        <v>417</v>
      </c>
      <c r="B15" s="226">
        <f t="shared" si="2"/>
        <v>1743</v>
      </c>
      <c r="C15" s="174">
        <v>44</v>
      </c>
      <c r="D15" s="174">
        <v>39</v>
      </c>
      <c r="E15" s="174">
        <v>62</v>
      </c>
      <c r="F15" s="226">
        <f t="shared" si="4"/>
        <v>145</v>
      </c>
      <c r="G15" s="174">
        <v>94</v>
      </c>
      <c r="H15" s="174">
        <v>103</v>
      </c>
      <c r="I15" s="174">
        <v>72</v>
      </c>
      <c r="J15" s="174">
        <v>79</v>
      </c>
      <c r="K15" s="174">
        <v>74</v>
      </c>
      <c r="L15" s="187">
        <v>80</v>
      </c>
      <c r="M15" s="188">
        <v>121</v>
      </c>
      <c r="N15" s="174">
        <v>124</v>
      </c>
      <c r="O15" s="174">
        <v>163</v>
      </c>
      <c r="P15" s="174">
        <v>122</v>
      </c>
      <c r="Q15" s="226">
        <f t="shared" si="6"/>
        <v>1032</v>
      </c>
      <c r="R15" s="174">
        <v>96</v>
      </c>
      <c r="S15" s="174">
        <v>126</v>
      </c>
      <c r="T15" s="174">
        <v>122</v>
      </c>
      <c r="U15" s="174">
        <v>113</v>
      </c>
      <c r="V15" s="174">
        <v>78</v>
      </c>
      <c r="W15" s="174">
        <v>26</v>
      </c>
      <c r="X15" s="174">
        <v>3</v>
      </c>
      <c r="Y15" s="174">
        <v>2</v>
      </c>
      <c r="Z15" s="230">
        <f t="shared" si="8"/>
        <v>566</v>
      </c>
      <c r="AA15" s="169"/>
    </row>
    <row r="16" spans="1:27" s="170" customFormat="1" ht="14.25" customHeight="1">
      <c r="A16" s="180" t="s">
        <v>421</v>
      </c>
      <c r="B16" s="223">
        <f t="shared" si="2"/>
        <v>11632</v>
      </c>
      <c r="C16" s="172">
        <f>C17+C18</f>
        <v>557</v>
      </c>
      <c r="D16" s="172">
        <f>D17+D18</f>
        <v>625</v>
      </c>
      <c r="E16" s="172">
        <f>E17+E18</f>
        <v>590</v>
      </c>
      <c r="F16" s="223">
        <f t="shared" si="4"/>
        <v>1772</v>
      </c>
      <c r="G16" s="172">
        <f aca="true" t="shared" si="13" ref="G16:P16">G17+G18</f>
        <v>626</v>
      </c>
      <c r="H16" s="172">
        <f t="shared" si="13"/>
        <v>615</v>
      </c>
      <c r="I16" s="172">
        <f t="shared" si="13"/>
        <v>668</v>
      </c>
      <c r="J16" s="172">
        <f t="shared" si="13"/>
        <v>828</v>
      </c>
      <c r="K16" s="172">
        <f t="shared" si="13"/>
        <v>859</v>
      </c>
      <c r="L16" s="189">
        <f t="shared" si="13"/>
        <v>726</v>
      </c>
      <c r="M16" s="190">
        <f t="shared" si="13"/>
        <v>708</v>
      </c>
      <c r="N16" s="172">
        <f t="shared" si="13"/>
        <v>717</v>
      </c>
      <c r="O16" s="172">
        <f t="shared" si="13"/>
        <v>939</v>
      </c>
      <c r="P16" s="172">
        <f t="shared" si="13"/>
        <v>761</v>
      </c>
      <c r="Q16" s="223">
        <f t="shared" si="6"/>
        <v>7447</v>
      </c>
      <c r="R16" s="172">
        <f aca="true" t="shared" si="14" ref="R16:Y16">R17+R18</f>
        <v>653</v>
      </c>
      <c r="S16" s="172">
        <f t="shared" si="14"/>
        <v>577</v>
      </c>
      <c r="T16" s="172">
        <f t="shared" si="14"/>
        <v>484</v>
      </c>
      <c r="U16" s="172">
        <f t="shared" si="14"/>
        <v>394</v>
      </c>
      <c r="V16" s="172">
        <f t="shared" si="14"/>
        <v>206</v>
      </c>
      <c r="W16" s="172">
        <f t="shared" si="14"/>
        <v>73</v>
      </c>
      <c r="X16" s="172">
        <f t="shared" si="14"/>
        <v>24</v>
      </c>
      <c r="Y16" s="171">
        <f t="shared" si="14"/>
        <v>2</v>
      </c>
      <c r="Z16" s="229">
        <f t="shared" si="8"/>
        <v>2413</v>
      </c>
      <c r="AA16" s="169"/>
    </row>
    <row r="17" spans="1:27" s="170" customFormat="1" ht="14.25" customHeight="1">
      <c r="A17" s="180" t="s">
        <v>416</v>
      </c>
      <c r="B17" s="223">
        <f t="shared" si="2"/>
        <v>5741</v>
      </c>
      <c r="C17" s="173">
        <v>292</v>
      </c>
      <c r="D17" s="173">
        <v>315</v>
      </c>
      <c r="E17" s="173">
        <v>309</v>
      </c>
      <c r="F17" s="223">
        <f t="shared" si="4"/>
        <v>916</v>
      </c>
      <c r="G17" s="173">
        <v>325</v>
      </c>
      <c r="H17" s="173">
        <v>323</v>
      </c>
      <c r="I17" s="173">
        <v>354</v>
      </c>
      <c r="J17" s="173">
        <v>422</v>
      </c>
      <c r="K17" s="173">
        <v>429</v>
      </c>
      <c r="L17" s="185">
        <v>373</v>
      </c>
      <c r="M17" s="186">
        <v>379</v>
      </c>
      <c r="N17" s="173">
        <v>342</v>
      </c>
      <c r="O17" s="173">
        <v>471</v>
      </c>
      <c r="P17" s="173">
        <v>372</v>
      </c>
      <c r="Q17" s="223">
        <f t="shared" si="6"/>
        <v>3790</v>
      </c>
      <c r="R17" s="173">
        <v>325</v>
      </c>
      <c r="S17" s="173">
        <v>268</v>
      </c>
      <c r="T17" s="173">
        <v>206</v>
      </c>
      <c r="U17" s="173">
        <v>154</v>
      </c>
      <c r="V17" s="173">
        <v>63</v>
      </c>
      <c r="W17" s="173">
        <v>13</v>
      </c>
      <c r="X17" s="173">
        <v>6</v>
      </c>
      <c r="Y17" s="173">
        <v>0</v>
      </c>
      <c r="Z17" s="229">
        <f t="shared" si="8"/>
        <v>1035</v>
      </c>
      <c r="AA17" s="169"/>
    </row>
    <row r="18" spans="1:27" s="170" customFormat="1" ht="14.25" customHeight="1">
      <c r="A18" s="180" t="s">
        <v>417</v>
      </c>
      <c r="B18" s="226">
        <f t="shared" si="2"/>
        <v>5891</v>
      </c>
      <c r="C18" s="173">
        <v>265</v>
      </c>
      <c r="D18" s="173">
        <v>310</v>
      </c>
      <c r="E18" s="173">
        <v>281</v>
      </c>
      <c r="F18" s="223">
        <f t="shared" si="4"/>
        <v>856</v>
      </c>
      <c r="G18" s="173">
        <v>301</v>
      </c>
      <c r="H18" s="173">
        <v>292</v>
      </c>
      <c r="I18" s="173">
        <v>314</v>
      </c>
      <c r="J18" s="173">
        <v>406</v>
      </c>
      <c r="K18" s="173">
        <v>430</v>
      </c>
      <c r="L18" s="185">
        <v>353</v>
      </c>
      <c r="M18" s="186">
        <v>329</v>
      </c>
      <c r="N18" s="173">
        <v>375</v>
      </c>
      <c r="O18" s="173">
        <v>468</v>
      </c>
      <c r="P18" s="173">
        <v>389</v>
      </c>
      <c r="Q18" s="223">
        <f t="shared" si="6"/>
        <v>3657</v>
      </c>
      <c r="R18" s="173">
        <v>328</v>
      </c>
      <c r="S18" s="173">
        <v>309</v>
      </c>
      <c r="T18" s="173">
        <v>278</v>
      </c>
      <c r="U18" s="173">
        <v>240</v>
      </c>
      <c r="V18" s="173">
        <v>143</v>
      </c>
      <c r="W18" s="173">
        <v>60</v>
      </c>
      <c r="X18" s="173">
        <v>18</v>
      </c>
      <c r="Y18" s="173">
        <v>2</v>
      </c>
      <c r="Z18" s="229">
        <f t="shared" si="8"/>
        <v>1378</v>
      </c>
      <c r="AA18" s="169"/>
    </row>
    <row r="19" spans="1:27" s="170" customFormat="1" ht="14.25" customHeight="1">
      <c r="A19" s="179" t="s">
        <v>422</v>
      </c>
      <c r="B19" s="216">
        <f t="shared" si="2"/>
        <v>2135</v>
      </c>
      <c r="C19" s="171">
        <f>C20+C21</f>
        <v>60</v>
      </c>
      <c r="D19" s="171">
        <f>D20+D21</f>
        <v>62</v>
      </c>
      <c r="E19" s="171">
        <f>E20+E21</f>
        <v>109</v>
      </c>
      <c r="F19" s="216">
        <f t="shared" si="4"/>
        <v>231</v>
      </c>
      <c r="G19" s="171">
        <f aca="true" t="shared" si="15" ref="G19:P19">G20+G21</f>
        <v>124</v>
      </c>
      <c r="H19" s="171">
        <f t="shared" si="15"/>
        <v>120</v>
      </c>
      <c r="I19" s="171">
        <f t="shared" si="15"/>
        <v>94</v>
      </c>
      <c r="J19" s="171">
        <f t="shared" si="15"/>
        <v>97</v>
      </c>
      <c r="K19" s="171">
        <f t="shared" si="15"/>
        <v>119</v>
      </c>
      <c r="L19" s="183">
        <f t="shared" si="15"/>
        <v>125</v>
      </c>
      <c r="M19" s="184">
        <f t="shared" si="15"/>
        <v>149</v>
      </c>
      <c r="N19" s="171">
        <f t="shared" si="15"/>
        <v>167</v>
      </c>
      <c r="O19" s="171">
        <f t="shared" si="15"/>
        <v>208</v>
      </c>
      <c r="P19" s="171">
        <f t="shared" si="15"/>
        <v>124</v>
      </c>
      <c r="Q19" s="216">
        <f t="shared" si="6"/>
        <v>1327</v>
      </c>
      <c r="R19" s="171">
        <f aca="true" t="shared" si="16" ref="R19:Y19">R20+R21</f>
        <v>134</v>
      </c>
      <c r="S19" s="171">
        <f t="shared" si="16"/>
        <v>149</v>
      </c>
      <c r="T19" s="171">
        <f t="shared" si="16"/>
        <v>120</v>
      </c>
      <c r="U19" s="171">
        <f t="shared" si="16"/>
        <v>100</v>
      </c>
      <c r="V19" s="171">
        <f t="shared" si="16"/>
        <v>45</v>
      </c>
      <c r="W19" s="171">
        <f t="shared" si="16"/>
        <v>22</v>
      </c>
      <c r="X19" s="171">
        <f t="shared" si="16"/>
        <v>7</v>
      </c>
      <c r="Y19" s="171">
        <f t="shared" si="16"/>
        <v>0</v>
      </c>
      <c r="Z19" s="218">
        <f t="shared" si="8"/>
        <v>577</v>
      </c>
      <c r="AA19" s="169"/>
    </row>
    <row r="20" spans="1:27" s="170" customFormat="1" ht="14.25" customHeight="1">
      <c r="A20" s="180" t="s">
        <v>416</v>
      </c>
      <c r="B20" s="223">
        <f t="shared" si="2"/>
        <v>1018</v>
      </c>
      <c r="C20" s="173">
        <v>26</v>
      </c>
      <c r="D20" s="173">
        <v>33</v>
      </c>
      <c r="E20" s="173">
        <v>45</v>
      </c>
      <c r="F20" s="223">
        <f t="shared" si="4"/>
        <v>104</v>
      </c>
      <c r="G20" s="173">
        <v>65</v>
      </c>
      <c r="H20" s="173">
        <v>58</v>
      </c>
      <c r="I20" s="173">
        <v>44</v>
      </c>
      <c r="J20" s="173">
        <v>52</v>
      </c>
      <c r="K20" s="173">
        <v>61</v>
      </c>
      <c r="L20" s="185">
        <v>55</v>
      </c>
      <c r="M20" s="186">
        <v>79</v>
      </c>
      <c r="N20" s="173">
        <v>84</v>
      </c>
      <c r="O20" s="173">
        <v>114</v>
      </c>
      <c r="P20" s="173">
        <v>63</v>
      </c>
      <c r="Q20" s="223">
        <f t="shared" si="6"/>
        <v>675</v>
      </c>
      <c r="R20" s="173">
        <v>66</v>
      </c>
      <c r="S20" s="173">
        <v>77</v>
      </c>
      <c r="T20" s="173">
        <v>44</v>
      </c>
      <c r="U20" s="173">
        <v>34</v>
      </c>
      <c r="V20" s="173">
        <v>11</v>
      </c>
      <c r="W20" s="173">
        <v>4</v>
      </c>
      <c r="X20" s="173">
        <v>3</v>
      </c>
      <c r="Y20" s="173">
        <v>0</v>
      </c>
      <c r="Z20" s="229">
        <f t="shared" si="8"/>
        <v>239</v>
      </c>
      <c r="AA20" s="169"/>
    </row>
    <row r="21" spans="1:27" s="170" customFormat="1" ht="14.25" customHeight="1">
      <c r="A21" s="181" t="s">
        <v>417</v>
      </c>
      <c r="B21" s="226">
        <f t="shared" si="2"/>
        <v>1117</v>
      </c>
      <c r="C21" s="174">
        <v>34</v>
      </c>
      <c r="D21" s="174">
        <v>29</v>
      </c>
      <c r="E21" s="174">
        <v>64</v>
      </c>
      <c r="F21" s="226">
        <f t="shared" si="4"/>
        <v>127</v>
      </c>
      <c r="G21" s="174">
        <v>59</v>
      </c>
      <c r="H21" s="174">
        <v>62</v>
      </c>
      <c r="I21" s="174">
        <v>50</v>
      </c>
      <c r="J21" s="174">
        <v>45</v>
      </c>
      <c r="K21" s="174">
        <v>58</v>
      </c>
      <c r="L21" s="187">
        <v>70</v>
      </c>
      <c r="M21" s="188">
        <v>70</v>
      </c>
      <c r="N21" s="174">
        <v>83</v>
      </c>
      <c r="O21" s="174">
        <v>94</v>
      </c>
      <c r="P21" s="174">
        <v>61</v>
      </c>
      <c r="Q21" s="226">
        <f t="shared" si="6"/>
        <v>652</v>
      </c>
      <c r="R21" s="174">
        <v>68</v>
      </c>
      <c r="S21" s="174">
        <v>72</v>
      </c>
      <c r="T21" s="174">
        <v>76</v>
      </c>
      <c r="U21" s="174">
        <v>66</v>
      </c>
      <c r="V21" s="174">
        <v>34</v>
      </c>
      <c r="W21" s="174">
        <v>18</v>
      </c>
      <c r="X21" s="174">
        <v>4</v>
      </c>
      <c r="Y21" s="174">
        <v>0</v>
      </c>
      <c r="Z21" s="230">
        <f t="shared" si="8"/>
        <v>338</v>
      </c>
      <c r="AA21" s="169"/>
    </row>
    <row r="22" spans="1:27" s="170" customFormat="1" ht="14.25" customHeight="1">
      <c r="A22" s="180" t="s">
        <v>423</v>
      </c>
      <c r="B22" s="223">
        <f t="shared" si="2"/>
        <v>1139</v>
      </c>
      <c r="C22" s="172">
        <f>C23+C24</f>
        <v>20</v>
      </c>
      <c r="D22" s="172">
        <f>D23+D24</f>
        <v>16</v>
      </c>
      <c r="E22" s="172">
        <f>E23+E24</f>
        <v>30</v>
      </c>
      <c r="F22" s="223">
        <f t="shared" si="4"/>
        <v>66</v>
      </c>
      <c r="G22" s="172">
        <f aca="true" t="shared" si="17" ref="G22:P22">G23+G24</f>
        <v>53</v>
      </c>
      <c r="H22" s="172">
        <f t="shared" si="17"/>
        <v>88</v>
      </c>
      <c r="I22" s="172">
        <f t="shared" si="17"/>
        <v>44</v>
      </c>
      <c r="J22" s="172">
        <f t="shared" si="17"/>
        <v>47</v>
      </c>
      <c r="K22" s="172">
        <f t="shared" si="17"/>
        <v>32</v>
      </c>
      <c r="L22" s="189">
        <f t="shared" si="17"/>
        <v>32</v>
      </c>
      <c r="M22" s="190">
        <f t="shared" si="17"/>
        <v>59</v>
      </c>
      <c r="N22" s="172">
        <f t="shared" si="17"/>
        <v>97</v>
      </c>
      <c r="O22" s="172">
        <f t="shared" si="17"/>
        <v>112</v>
      </c>
      <c r="P22" s="172">
        <f t="shared" si="17"/>
        <v>88</v>
      </c>
      <c r="Q22" s="223">
        <f t="shared" si="6"/>
        <v>652</v>
      </c>
      <c r="R22" s="172">
        <f aca="true" t="shared" si="18" ref="R22:Y22">R23+R24</f>
        <v>68</v>
      </c>
      <c r="S22" s="172">
        <f t="shared" si="18"/>
        <v>93</v>
      </c>
      <c r="T22" s="172">
        <f t="shared" si="18"/>
        <v>90</v>
      </c>
      <c r="U22" s="172">
        <f t="shared" si="18"/>
        <v>101</v>
      </c>
      <c r="V22" s="172">
        <f t="shared" si="18"/>
        <v>49</v>
      </c>
      <c r="W22" s="172">
        <f t="shared" si="18"/>
        <v>16</v>
      </c>
      <c r="X22" s="172">
        <f t="shared" si="18"/>
        <v>4</v>
      </c>
      <c r="Y22" s="172">
        <f t="shared" si="18"/>
        <v>0</v>
      </c>
      <c r="Z22" s="229">
        <f t="shared" si="8"/>
        <v>421</v>
      </c>
      <c r="AA22" s="169"/>
    </row>
    <row r="23" spans="1:27" s="170" customFormat="1" ht="14.25" customHeight="1">
      <c r="A23" s="180" t="s">
        <v>416</v>
      </c>
      <c r="B23" s="223">
        <f t="shared" si="2"/>
        <v>539</v>
      </c>
      <c r="C23" s="173">
        <v>10</v>
      </c>
      <c r="D23" s="173">
        <v>8</v>
      </c>
      <c r="E23" s="173">
        <v>10</v>
      </c>
      <c r="F23" s="223">
        <f t="shared" si="4"/>
        <v>28</v>
      </c>
      <c r="G23" s="173">
        <v>27</v>
      </c>
      <c r="H23" s="173">
        <v>42</v>
      </c>
      <c r="I23" s="173">
        <v>21</v>
      </c>
      <c r="J23" s="173">
        <v>25</v>
      </c>
      <c r="K23" s="173">
        <v>17</v>
      </c>
      <c r="L23" s="185">
        <v>17</v>
      </c>
      <c r="M23" s="186">
        <v>26</v>
      </c>
      <c r="N23" s="173">
        <v>47</v>
      </c>
      <c r="O23" s="173">
        <v>60</v>
      </c>
      <c r="P23" s="173">
        <v>46</v>
      </c>
      <c r="Q23" s="223">
        <f t="shared" si="6"/>
        <v>328</v>
      </c>
      <c r="R23" s="173">
        <v>33</v>
      </c>
      <c r="S23" s="173">
        <v>43</v>
      </c>
      <c r="T23" s="173">
        <v>38</v>
      </c>
      <c r="U23" s="173">
        <v>46</v>
      </c>
      <c r="V23" s="173">
        <v>15</v>
      </c>
      <c r="W23" s="173">
        <v>5</v>
      </c>
      <c r="X23" s="173">
        <v>3</v>
      </c>
      <c r="Y23" s="173">
        <v>0</v>
      </c>
      <c r="Z23" s="229">
        <f t="shared" si="8"/>
        <v>183</v>
      </c>
      <c r="AA23" s="169"/>
    </row>
    <row r="24" spans="1:27" s="170" customFormat="1" ht="14.25" customHeight="1">
      <c r="A24" s="180" t="s">
        <v>417</v>
      </c>
      <c r="B24" s="223">
        <f t="shared" si="2"/>
        <v>600</v>
      </c>
      <c r="C24" s="173">
        <v>10</v>
      </c>
      <c r="D24" s="173">
        <v>8</v>
      </c>
      <c r="E24" s="173">
        <v>20</v>
      </c>
      <c r="F24" s="223">
        <f t="shared" si="4"/>
        <v>38</v>
      </c>
      <c r="G24" s="173">
        <v>26</v>
      </c>
      <c r="H24" s="173">
        <v>46</v>
      </c>
      <c r="I24" s="173">
        <v>23</v>
      </c>
      <c r="J24" s="173">
        <v>22</v>
      </c>
      <c r="K24" s="173">
        <v>15</v>
      </c>
      <c r="L24" s="185">
        <v>15</v>
      </c>
      <c r="M24" s="186">
        <v>33</v>
      </c>
      <c r="N24" s="173">
        <v>50</v>
      </c>
      <c r="O24" s="173">
        <v>52</v>
      </c>
      <c r="P24" s="173">
        <v>42</v>
      </c>
      <c r="Q24" s="223">
        <f t="shared" si="6"/>
        <v>324</v>
      </c>
      <c r="R24" s="173">
        <v>35</v>
      </c>
      <c r="S24" s="173">
        <v>50</v>
      </c>
      <c r="T24" s="173">
        <v>52</v>
      </c>
      <c r="U24" s="173">
        <v>55</v>
      </c>
      <c r="V24" s="173">
        <v>34</v>
      </c>
      <c r="W24" s="173">
        <v>11</v>
      </c>
      <c r="X24" s="173">
        <v>1</v>
      </c>
      <c r="Y24" s="173">
        <v>0</v>
      </c>
      <c r="Z24" s="229">
        <f t="shared" si="8"/>
        <v>238</v>
      </c>
      <c r="AA24" s="169"/>
    </row>
    <row r="25" spans="1:27" s="170" customFormat="1" ht="14.25" customHeight="1">
      <c r="A25" s="179" t="s">
        <v>424</v>
      </c>
      <c r="B25" s="216">
        <f t="shared" si="2"/>
        <v>2377</v>
      </c>
      <c r="C25" s="171">
        <f>C26+C27</f>
        <v>69</v>
      </c>
      <c r="D25" s="171">
        <f>D26+D27</f>
        <v>81</v>
      </c>
      <c r="E25" s="171">
        <f>E26+E27</f>
        <v>91</v>
      </c>
      <c r="F25" s="216">
        <f t="shared" si="4"/>
        <v>241</v>
      </c>
      <c r="G25" s="171">
        <f aca="true" t="shared" si="19" ref="G25:P25">G26+G27</f>
        <v>128</v>
      </c>
      <c r="H25" s="171">
        <f t="shared" si="19"/>
        <v>126</v>
      </c>
      <c r="I25" s="171">
        <f t="shared" si="19"/>
        <v>138</v>
      </c>
      <c r="J25" s="171">
        <f t="shared" si="19"/>
        <v>128</v>
      </c>
      <c r="K25" s="171">
        <f t="shared" si="19"/>
        <v>112</v>
      </c>
      <c r="L25" s="183">
        <f t="shared" si="19"/>
        <v>106</v>
      </c>
      <c r="M25" s="184">
        <f t="shared" si="19"/>
        <v>158</v>
      </c>
      <c r="N25" s="171">
        <f t="shared" si="19"/>
        <v>177</v>
      </c>
      <c r="O25" s="171">
        <f t="shared" si="19"/>
        <v>235</v>
      </c>
      <c r="P25" s="171">
        <f t="shared" si="19"/>
        <v>178</v>
      </c>
      <c r="Q25" s="216">
        <f t="shared" si="6"/>
        <v>1486</v>
      </c>
      <c r="R25" s="171">
        <f aca="true" t="shared" si="20" ref="R25:Y25">R26+R27</f>
        <v>135</v>
      </c>
      <c r="S25" s="171">
        <f t="shared" si="20"/>
        <v>136</v>
      </c>
      <c r="T25" s="171">
        <f t="shared" si="20"/>
        <v>138</v>
      </c>
      <c r="U25" s="171">
        <f t="shared" si="20"/>
        <v>160</v>
      </c>
      <c r="V25" s="171">
        <f t="shared" si="20"/>
        <v>50</v>
      </c>
      <c r="W25" s="171">
        <f t="shared" si="20"/>
        <v>26</v>
      </c>
      <c r="X25" s="171">
        <f t="shared" si="20"/>
        <v>5</v>
      </c>
      <c r="Y25" s="171">
        <f t="shared" si="20"/>
        <v>0</v>
      </c>
      <c r="Z25" s="218">
        <f t="shared" si="8"/>
        <v>650</v>
      </c>
      <c r="AA25" s="169"/>
    </row>
    <row r="26" spans="1:27" s="170" customFormat="1" ht="14.25" customHeight="1">
      <c r="A26" s="180" t="s">
        <v>416</v>
      </c>
      <c r="B26" s="223">
        <f t="shared" si="2"/>
        <v>1168</v>
      </c>
      <c r="C26" s="173">
        <v>36</v>
      </c>
      <c r="D26" s="173">
        <v>43</v>
      </c>
      <c r="E26" s="173">
        <v>53</v>
      </c>
      <c r="F26" s="223">
        <f t="shared" si="4"/>
        <v>132</v>
      </c>
      <c r="G26" s="173">
        <v>56</v>
      </c>
      <c r="H26" s="173">
        <v>66</v>
      </c>
      <c r="I26" s="173">
        <v>68</v>
      </c>
      <c r="J26" s="173">
        <v>70</v>
      </c>
      <c r="K26" s="173">
        <v>56</v>
      </c>
      <c r="L26" s="185">
        <v>54</v>
      </c>
      <c r="M26" s="186">
        <v>80</v>
      </c>
      <c r="N26" s="173">
        <v>102</v>
      </c>
      <c r="O26" s="173">
        <v>119</v>
      </c>
      <c r="P26" s="173">
        <v>98</v>
      </c>
      <c r="Q26" s="223">
        <f t="shared" si="6"/>
        <v>769</v>
      </c>
      <c r="R26" s="173">
        <v>59</v>
      </c>
      <c r="S26" s="173">
        <v>66</v>
      </c>
      <c r="T26" s="173">
        <v>56</v>
      </c>
      <c r="U26" s="173">
        <v>63</v>
      </c>
      <c r="V26" s="173">
        <v>17</v>
      </c>
      <c r="W26" s="173">
        <v>4</v>
      </c>
      <c r="X26" s="173">
        <v>2</v>
      </c>
      <c r="Y26" s="173">
        <v>0</v>
      </c>
      <c r="Z26" s="229">
        <f t="shared" si="8"/>
        <v>267</v>
      </c>
      <c r="AA26" s="169"/>
    </row>
    <row r="27" spans="1:27" s="170" customFormat="1" ht="14.25" customHeight="1">
      <c r="A27" s="181" t="s">
        <v>417</v>
      </c>
      <c r="B27" s="226">
        <f t="shared" si="2"/>
        <v>1209</v>
      </c>
      <c r="C27" s="174">
        <v>33</v>
      </c>
      <c r="D27" s="174">
        <v>38</v>
      </c>
      <c r="E27" s="174">
        <v>38</v>
      </c>
      <c r="F27" s="226">
        <f t="shared" si="4"/>
        <v>109</v>
      </c>
      <c r="G27" s="174">
        <v>72</v>
      </c>
      <c r="H27" s="174">
        <v>60</v>
      </c>
      <c r="I27" s="174">
        <v>70</v>
      </c>
      <c r="J27" s="174">
        <v>58</v>
      </c>
      <c r="K27" s="174">
        <v>56</v>
      </c>
      <c r="L27" s="187">
        <v>52</v>
      </c>
      <c r="M27" s="188">
        <v>78</v>
      </c>
      <c r="N27" s="174">
        <v>75</v>
      </c>
      <c r="O27" s="174">
        <v>116</v>
      </c>
      <c r="P27" s="174">
        <v>80</v>
      </c>
      <c r="Q27" s="226">
        <f t="shared" si="6"/>
        <v>717</v>
      </c>
      <c r="R27" s="174">
        <v>76</v>
      </c>
      <c r="S27" s="174">
        <v>70</v>
      </c>
      <c r="T27" s="174">
        <v>82</v>
      </c>
      <c r="U27" s="174">
        <v>97</v>
      </c>
      <c r="V27" s="174">
        <v>33</v>
      </c>
      <c r="W27" s="174">
        <v>22</v>
      </c>
      <c r="X27" s="174">
        <v>3</v>
      </c>
      <c r="Y27" s="174">
        <v>0</v>
      </c>
      <c r="Z27" s="230">
        <f t="shared" si="8"/>
        <v>383</v>
      </c>
      <c r="AA27" s="169"/>
    </row>
    <row r="28" spans="1:27" s="170" customFormat="1" ht="14.25" customHeight="1">
      <c r="A28" s="180" t="s">
        <v>425</v>
      </c>
      <c r="B28" s="223">
        <f t="shared" si="2"/>
        <v>9803</v>
      </c>
      <c r="C28" s="172">
        <f>C29+C30</f>
        <v>486</v>
      </c>
      <c r="D28" s="172">
        <f>D29+D30</f>
        <v>486</v>
      </c>
      <c r="E28" s="172">
        <f>E29+E30</f>
        <v>537</v>
      </c>
      <c r="F28" s="223">
        <f t="shared" si="4"/>
        <v>1509</v>
      </c>
      <c r="G28" s="172">
        <f aca="true" t="shared" si="21" ref="G28:P28">G29+G30</f>
        <v>501</v>
      </c>
      <c r="H28" s="172">
        <f t="shared" si="21"/>
        <v>558</v>
      </c>
      <c r="I28" s="172">
        <f t="shared" si="21"/>
        <v>573</v>
      </c>
      <c r="J28" s="172">
        <f t="shared" si="21"/>
        <v>746</v>
      </c>
      <c r="K28" s="172">
        <f t="shared" si="21"/>
        <v>758</v>
      </c>
      <c r="L28" s="189">
        <f t="shared" si="21"/>
        <v>665</v>
      </c>
      <c r="M28" s="190">
        <f t="shared" si="21"/>
        <v>653</v>
      </c>
      <c r="N28" s="172">
        <f t="shared" si="21"/>
        <v>600</v>
      </c>
      <c r="O28" s="172">
        <f t="shared" si="21"/>
        <v>831</v>
      </c>
      <c r="P28" s="172">
        <f t="shared" si="21"/>
        <v>655</v>
      </c>
      <c r="Q28" s="223">
        <f t="shared" si="6"/>
        <v>6540</v>
      </c>
      <c r="R28" s="172">
        <f aca="true" t="shared" si="22" ref="R28:X28">R29+R30</f>
        <v>480</v>
      </c>
      <c r="S28" s="172">
        <f t="shared" si="22"/>
        <v>383</v>
      </c>
      <c r="T28" s="172">
        <f t="shared" si="22"/>
        <v>316</v>
      </c>
      <c r="U28" s="172">
        <f t="shared" si="22"/>
        <v>299</v>
      </c>
      <c r="V28" s="172">
        <f t="shared" si="22"/>
        <v>176</v>
      </c>
      <c r="W28" s="172">
        <f t="shared" si="22"/>
        <v>72</v>
      </c>
      <c r="X28" s="172">
        <f t="shared" si="22"/>
        <v>23</v>
      </c>
      <c r="Y28" s="172">
        <f>SUM(Y29:Y30)</f>
        <v>5</v>
      </c>
      <c r="Z28" s="229">
        <f t="shared" si="8"/>
        <v>1754</v>
      </c>
      <c r="AA28" s="169"/>
    </row>
    <row r="29" spans="1:27" s="170" customFormat="1" ht="14.25" customHeight="1">
      <c r="A29" s="180" t="s">
        <v>416</v>
      </c>
      <c r="B29" s="223">
        <f t="shared" si="2"/>
        <v>4913</v>
      </c>
      <c r="C29" s="173">
        <v>255</v>
      </c>
      <c r="D29" s="173">
        <v>249</v>
      </c>
      <c r="E29" s="173">
        <v>283</v>
      </c>
      <c r="F29" s="223">
        <f t="shared" si="4"/>
        <v>787</v>
      </c>
      <c r="G29" s="173">
        <v>260</v>
      </c>
      <c r="H29" s="173">
        <v>284</v>
      </c>
      <c r="I29" s="173">
        <v>286</v>
      </c>
      <c r="J29" s="173">
        <v>383</v>
      </c>
      <c r="K29" s="173">
        <v>394</v>
      </c>
      <c r="L29" s="185">
        <v>352</v>
      </c>
      <c r="M29" s="186">
        <v>351</v>
      </c>
      <c r="N29" s="173">
        <v>322</v>
      </c>
      <c r="O29" s="173">
        <v>419</v>
      </c>
      <c r="P29" s="173">
        <v>345</v>
      </c>
      <c r="Q29" s="223">
        <f t="shared" si="6"/>
        <v>3396</v>
      </c>
      <c r="R29" s="173">
        <v>239</v>
      </c>
      <c r="S29" s="173">
        <v>183</v>
      </c>
      <c r="T29" s="173">
        <v>142</v>
      </c>
      <c r="U29" s="173">
        <v>101</v>
      </c>
      <c r="V29" s="173">
        <v>44</v>
      </c>
      <c r="W29" s="173">
        <v>19</v>
      </c>
      <c r="X29" s="173">
        <v>2</v>
      </c>
      <c r="Y29" s="173">
        <v>0</v>
      </c>
      <c r="Z29" s="229">
        <f t="shared" si="8"/>
        <v>730</v>
      </c>
      <c r="AA29" s="169"/>
    </row>
    <row r="30" spans="1:27" s="170" customFormat="1" ht="14.25" customHeight="1">
      <c r="A30" s="180" t="s">
        <v>417</v>
      </c>
      <c r="B30" s="223">
        <f t="shared" si="2"/>
        <v>4890</v>
      </c>
      <c r="C30" s="173">
        <v>231</v>
      </c>
      <c r="D30" s="173">
        <v>237</v>
      </c>
      <c r="E30" s="173">
        <v>254</v>
      </c>
      <c r="F30" s="223">
        <f t="shared" si="4"/>
        <v>722</v>
      </c>
      <c r="G30" s="173">
        <v>241</v>
      </c>
      <c r="H30" s="173">
        <v>274</v>
      </c>
      <c r="I30" s="173">
        <v>287</v>
      </c>
      <c r="J30" s="173">
        <v>363</v>
      </c>
      <c r="K30" s="173">
        <v>364</v>
      </c>
      <c r="L30" s="185">
        <v>313</v>
      </c>
      <c r="M30" s="186">
        <v>302</v>
      </c>
      <c r="N30" s="173">
        <v>278</v>
      </c>
      <c r="O30" s="173">
        <v>412</v>
      </c>
      <c r="P30" s="173">
        <v>310</v>
      </c>
      <c r="Q30" s="223">
        <f>SUM(G30:P30)</f>
        <v>3144</v>
      </c>
      <c r="R30" s="173">
        <v>241</v>
      </c>
      <c r="S30" s="173">
        <v>200</v>
      </c>
      <c r="T30" s="173">
        <v>174</v>
      </c>
      <c r="U30" s="173">
        <v>198</v>
      </c>
      <c r="V30" s="173">
        <v>132</v>
      </c>
      <c r="W30" s="173">
        <v>53</v>
      </c>
      <c r="X30" s="173">
        <v>21</v>
      </c>
      <c r="Y30" s="173">
        <v>5</v>
      </c>
      <c r="Z30" s="229">
        <f t="shared" si="8"/>
        <v>1024</v>
      </c>
      <c r="AA30" s="169"/>
    </row>
    <row r="31" spans="1:27" s="170" customFormat="1" ht="14.25" customHeight="1">
      <c r="A31" s="179" t="s">
        <v>426</v>
      </c>
      <c r="B31" s="216">
        <f t="shared" si="2"/>
        <v>15982</v>
      </c>
      <c r="C31" s="171">
        <f>C32+C33</f>
        <v>937</v>
      </c>
      <c r="D31" s="171">
        <f>D32+D33</f>
        <v>916</v>
      </c>
      <c r="E31" s="171">
        <f>E32+E33</f>
        <v>954</v>
      </c>
      <c r="F31" s="216">
        <f t="shared" si="4"/>
        <v>2807</v>
      </c>
      <c r="G31" s="171">
        <f aca="true" t="shared" si="23" ref="G31:P31">G32+G33</f>
        <v>894</v>
      </c>
      <c r="H31" s="171">
        <f t="shared" si="23"/>
        <v>899</v>
      </c>
      <c r="I31" s="171">
        <f t="shared" si="23"/>
        <v>1072</v>
      </c>
      <c r="J31" s="171">
        <f t="shared" si="23"/>
        <v>1380</v>
      </c>
      <c r="K31" s="171">
        <f t="shared" si="23"/>
        <v>1443</v>
      </c>
      <c r="L31" s="183">
        <f t="shared" si="23"/>
        <v>1086</v>
      </c>
      <c r="M31" s="184">
        <f t="shared" si="23"/>
        <v>934</v>
      </c>
      <c r="N31" s="171">
        <f t="shared" si="23"/>
        <v>985</v>
      </c>
      <c r="O31" s="171">
        <f t="shared" si="23"/>
        <v>1240</v>
      </c>
      <c r="P31" s="171">
        <f t="shared" si="23"/>
        <v>1065</v>
      </c>
      <c r="Q31" s="216">
        <f t="shared" si="6"/>
        <v>10998</v>
      </c>
      <c r="R31" s="171">
        <f aca="true" t="shared" si="24" ref="R31:X31">R32+R33</f>
        <v>765</v>
      </c>
      <c r="S31" s="171">
        <f t="shared" si="24"/>
        <v>552</v>
      </c>
      <c r="T31" s="171">
        <f t="shared" si="24"/>
        <v>432</v>
      </c>
      <c r="U31" s="171">
        <f t="shared" si="24"/>
        <v>245</v>
      </c>
      <c r="V31" s="171">
        <f t="shared" si="24"/>
        <v>125</v>
      </c>
      <c r="W31" s="171">
        <f t="shared" si="24"/>
        <v>49</v>
      </c>
      <c r="X31" s="171">
        <f t="shared" si="24"/>
        <v>8</v>
      </c>
      <c r="Y31" s="171">
        <f>SUM(Y32:Y33)</f>
        <v>1</v>
      </c>
      <c r="Z31" s="218">
        <f t="shared" si="8"/>
        <v>2177</v>
      </c>
      <c r="AA31" s="169"/>
    </row>
    <row r="32" spans="1:27" s="170" customFormat="1" ht="14.25" customHeight="1">
      <c r="A32" s="180" t="s">
        <v>416</v>
      </c>
      <c r="B32" s="223">
        <f t="shared" si="2"/>
        <v>7914</v>
      </c>
      <c r="C32" s="173">
        <v>472</v>
      </c>
      <c r="D32" s="173">
        <v>442</v>
      </c>
      <c r="E32" s="173">
        <v>475</v>
      </c>
      <c r="F32" s="223">
        <f t="shared" si="4"/>
        <v>1389</v>
      </c>
      <c r="G32" s="173">
        <v>441</v>
      </c>
      <c r="H32" s="173">
        <v>432</v>
      </c>
      <c r="I32" s="173">
        <v>548</v>
      </c>
      <c r="J32" s="173">
        <v>692</v>
      </c>
      <c r="K32" s="173">
        <v>738</v>
      </c>
      <c r="L32" s="185">
        <v>562</v>
      </c>
      <c r="M32" s="186">
        <v>461</v>
      </c>
      <c r="N32" s="173">
        <v>507</v>
      </c>
      <c r="O32" s="173">
        <v>600</v>
      </c>
      <c r="P32" s="173">
        <v>550</v>
      </c>
      <c r="Q32" s="223">
        <f t="shared" si="6"/>
        <v>5531</v>
      </c>
      <c r="R32" s="173">
        <v>397</v>
      </c>
      <c r="S32" s="173">
        <v>268</v>
      </c>
      <c r="T32" s="173">
        <v>192</v>
      </c>
      <c r="U32" s="173">
        <v>90</v>
      </c>
      <c r="V32" s="173">
        <v>37</v>
      </c>
      <c r="W32" s="173">
        <v>8</v>
      </c>
      <c r="X32" s="173">
        <v>2</v>
      </c>
      <c r="Y32" s="173">
        <v>0</v>
      </c>
      <c r="Z32" s="229">
        <f t="shared" si="8"/>
        <v>994</v>
      </c>
      <c r="AA32" s="169"/>
    </row>
    <row r="33" spans="1:27" s="170" customFormat="1" ht="14.25" customHeight="1">
      <c r="A33" s="180" t="s">
        <v>417</v>
      </c>
      <c r="B33" s="223">
        <f t="shared" si="2"/>
        <v>8068</v>
      </c>
      <c r="C33" s="173">
        <v>465</v>
      </c>
      <c r="D33" s="173">
        <v>474</v>
      </c>
      <c r="E33" s="173">
        <v>479</v>
      </c>
      <c r="F33" s="223">
        <f t="shared" si="4"/>
        <v>1418</v>
      </c>
      <c r="G33" s="173">
        <v>453</v>
      </c>
      <c r="H33" s="173">
        <v>467</v>
      </c>
      <c r="I33" s="173">
        <v>524</v>
      </c>
      <c r="J33" s="173">
        <v>688</v>
      </c>
      <c r="K33" s="173">
        <v>705</v>
      </c>
      <c r="L33" s="185">
        <v>524</v>
      </c>
      <c r="M33" s="186">
        <v>473</v>
      </c>
      <c r="N33" s="173">
        <v>478</v>
      </c>
      <c r="O33" s="173">
        <v>640</v>
      </c>
      <c r="P33" s="173">
        <v>515</v>
      </c>
      <c r="Q33" s="223">
        <f t="shared" si="6"/>
        <v>5467</v>
      </c>
      <c r="R33" s="173">
        <v>368</v>
      </c>
      <c r="S33" s="173">
        <v>284</v>
      </c>
      <c r="T33" s="173">
        <v>240</v>
      </c>
      <c r="U33" s="173">
        <v>155</v>
      </c>
      <c r="V33" s="173">
        <v>88</v>
      </c>
      <c r="W33" s="173">
        <v>41</v>
      </c>
      <c r="X33" s="173">
        <v>6</v>
      </c>
      <c r="Y33" s="173">
        <v>1</v>
      </c>
      <c r="Z33" s="229">
        <f t="shared" si="8"/>
        <v>1183</v>
      </c>
      <c r="AA33" s="169"/>
    </row>
    <row r="34" spans="1:27" s="170" customFormat="1" ht="14.25" customHeight="1">
      <c r="A34" s="179" t="s">
        <v>427</v>
      </c>
      <c r="B34" s="216">
        <f t="shared" si="2"/>
        <v>3594</v>
      </c>
      <c r="C34" s="171">
        <f>C35+C36</f>
        <v>115</v>
      </c>
      <c r="D34" s="171">
        <f>D35+D36</f>
        <v>147</v>
      </c>
      <c r="E34" s="171">
        <f>E35+E36</f>
        <v>160</v>
      </c>
      <c r="F34" s="216">
        <f t="shared" si="4"/>
        <v>422</v>
      </c>
      <c r="G34" s="171">
        <f aca="true" t="shared" si="25" ref="G34:P34">G35+G36</f>
        <v>195</v>
      </c>
      <c r="H34" s="171">
        <f t="shared" si="25"/>
        <v>203</v>
      </c>
      <c r="I34" s="171">
        <f t="shared" si="25"/>
        <v>183</v>
      </c>
      <c r="J34" s="171">
        <f t="shared" si="25"/>
        <v>219</v>
      </c>
      <c r="K34" s="171">
        <f t="shared" si="25"/>
        <v>189</v>
      </c>
      <c r="L34" s="183">
        <f t="shared" si="25"/>
        <v>195</v>
      </c>
      <c r="M34" s="184">
        <f t="shared" si="25"/>
        <v>215</v>
      </c>
      <c r="N34" s="171">
        <f t="shared" si="25"/>
        <v>264</v>
      </c>
      <c r="O34" s="171">
        <f t="shared" si="25"/>
        <v>400</v>
      </c>
      <c r="P34" s="171">
        <f t="shared" si="25"/>
        <v>268</v>
      </c>
      <c r="Q34" s="216">
        <f t="shared" si="6"/>
        <v>2331</v>
      </c>
      <c r="R34" s="171">
        <f aca="true" t="shared" si="26" ref="R34:Y34">R35+R36</f>
        <v>205</v>
      </c>
      <c r="S34" s="171">
        <f t="shared" si="26"/>
        <v>180</v>
      </c>
      <c r="T34" s="171">
        <f t="shared" si="26"/>
        <v>180</v>
      </c>
      <c r="U34" s="171">
        <f t="shared" si="26"/>
        <v>157</v>
      </c>
      <c r="V34" s="171">
        <f t="shared" si="26"/>
        <v>81</v>
      </c>
      <c r="W34" s="171">
        <f t="shared" si="26"/>
        <v>36</v>
      </c>
      <c r="X34" s="171">
        <f t="shared" si="26"/>
        <v>2</v>
      </c>
      <c r="Y34" s="171">
        <f t="shared" si="26"/>
        <v>0</v>
      </c>
      <c r="Z34" s="218">
        <f t="shared" si="8"/>
        <v>841</v>
      </c>
      <c r="AA34" s="169"/>
    </row>
    <row r="35" spans="1:27" s="170" customFormat="1" ht="14.25" customHeight="1">
      <c r="A35" s="180" t="s">
        <v>416</v>
      </c>
      <c r="B35" s="223">
        <f t="shared" si="2"/>
        <v>1797</v>
      </c>
      <c r="C35" s="173">
        <v>60</v>
      </c>
      <c r="D35" s="173">
        <v>75</v>
      </c>
      <c r="E35" s="173">
        <v>85</v>
      </c>
      <c r="F35" s="223">
        <f t="shared" si="4"/>
        <v>220</v>
      </c>
      <c r="G35" s="173">
        <v>108</v>
      </c>
      <c r="H35" s="173">
        <v>106</v>
      </c>
      <c r="I35" s="173">
        <v>91</v>
      </c>
      <c r="J35" s="173">
        <v>117</v>
      </c>
      <c r="K35" s="173">
        <v>97</v>
      </c>
      <c r="L35" s="185">
        <v>96</v>
      </c>
      <c r="M35" s="186">
        <v>111</v>
      </c>
      <c r="N35" s="173">
        <v>124</v>
      </c>
      <c r="O35" s="173">
        <v>219</v>
      </c>
      <c r="P35" s="173">
        <v>150</v>
      </c>
      <c r="Q35" s="223">
        <f t="shared" si="6"/>
        <v>1219</v>
      </c>
      <c r="R35" s="173">
        <v>106</v>
      </c>
      <c r="S35" s="173">
        <v>92</v>
      </c>
      <c r="T35" s="173">
        <v>75</v>
      </c>
      <c r="U35" s="173">
        <v>49</v>
      </c>
      <c r="V35" s="173">
        <v>30</v>
      </c>
      <c r="W35" s="173">
        <v>5</v>
      </c>
      <c r="X35" s="173">
        <v>1</v>
      </c>
      <c r="Y35" s="173">
        <v>0</v>
      </c>
      <c r="Z35" s="229">
        <f t="shared" si="8"/>
        <v>358</v>
      </c>
      <c r="AA35" s="169"/>
    </row>
    <row r="36" spans="1:27" s="170" customFormat="1" ht="14.25" customHeight="1">
      <c r="A36" s="181" t="s">
        <v>417</v>
      </c>
      <c r="B36" s="226">
        <f t="shared" si="2"/>
        <v>1797</v>
      </c>
      <c r="C36" s="174">
        <v>55</v>
      </c>
      <c r="D36" s="174">
        <v>72</v>
      </c>
      <c r="E36" s="174">
        <v>75</v>
      </c>
      <c r="F36" s="226">
        <f t="shared" si="4"/>
        <v>202</v>
      </c>
      <c r="G36" s="174">
        <v>87</v>
      </c>
      <c r="H36" s="174">
        <v>97</v>
      </c>
      <c r="I36" s="174">
        <v>92</v>
      </c>
      <c r="J36" s="174">
        <v>102</v>
      </c>
      <c r="K36" s="174">
        <v>92</v>
      </c>
      <c r="L36" s="187">
        <v>99</v>
      </c>
      <c r="M36" s="188">
        <v>104</v>
      </c>
      <c r="N36" s="174">
        <v>140</v>
      </c>
      <c r="O36" s="174">
        <v>181</v>
      </c>
      <c r="P36" s="174">
        <v>118</v>
      </c>
      <c r="Q36" s="226">
        <f t="shared" si="6"/>
        <v>1112</v>
      </c>
      <c r="R36" s="174">
        <v>99</v>
      </c>
      <c r="S36" s="174">
        <v>88</v>
      </c>
      <c r="T36" s="174">
        <v>105</v>
      </c>
      <c r="U36" s="174">
        <v>108</v>
      </c>
      <c r="V36" s="174">
        <v>51</v>
      </c>
      <c r="W36" s="174">
        <v>31</v>
      </c>
      <c r="X36" s="174">
        <v>1</v>
      </c>
      <c r="Y36" s="174">
        <v>0</v>
      </c>
      <c r="Z36" s="230">
        <f t="shared" si="8"/>
        <v>483</v>
      </c>
      <c r="AA36" s="169"/>
    </row>
    <row r="37" spans="1:27" s="170" customFormat="1" ht="14.25" customHeight="1">
      <c r="A37" s="179" t="s">
        <v>428</v>
      </c>
      <c r="B37" s="216">
        <f t="shared" si="2"/>
        <v>4937</v>
      </c>
      <c r="C37" s="171">
        <f>C38+C39</f>
        <v>155</v>
      </c>
      <c r="D37" s="171">
        <f>D38+D39</f>
        <v>193</v>
      </c>
      <c r="E37" s="171">
        <f>E38+E39</f>
        <v>243</v>
      </c>
      <c r="F37" s="216">
        <f t="shared" si="4"/>
        <v>591</v>
      </c>
      <c r="G37" s="171">
        <f aca="true" t="shared" si="27" ref="G37:P37">G38+G39</f>
        <v>254</v>
      </c>
      <c r="H37" s="171">
        <f t="shared" si="27"/>
        <v>247</v>
      </c>
      <c r="I37" s="171">
        <f t="shared" si="27"/>
        <v>215</v>
      </c>
      <c r="J37" s="171">
        <f t="shared" si="27"/>
        <v>267</v>
      </c>
      <c r="K37" s="171">
        <f t="shared" si="27"/>
        <v>307</v>
      </c>
      <c r="L37" s="183">
        <f t="shared" si="27"/>
        <v>280</v>
      </c>
      <c r="M37" s="184">
        <f t="shared" si="27"/>
        <v>259</v>
      </c>
      <c r="N37" s="171">
        <f t="shared" si="27"/>
        <v>365</v>
      </c>
      <c r="O37" s="171">
        <f t="shared" si="27"/>
        <v>464</v>
      </c>
      <c r="P37" s="171">
        <f t="shared" si="27"/>
        <v>356</v>
      </c>
      <c r="Q37" s="216">
        <f t="shared" si="6"/>
        <v>3014</v>
      </c>
      <c r="R37" s="171">
        <f aca="true" t="shared" si="28" ref="R37:Y37">R38+R39</f>
        <v>317</v>
      </c>
      <c r="S37" s="171">
        <f t="shared" si="28"/>
        <v>289</v>
      </c>
      <c r="T37" s="171">
        <f t="shared" si="28"/>
        <v>266</v>
      </c>
      <c r="U37" s="171">
        <f t="shared" si="28"/>
        <v>239</v>
      </c>
      <c r="V37" s="171">
        <f t="shared" si="28"/>
        <v>150</v>
      </c>
      <c r="W37" s="171">
        <f t="shared" si="28"/>
        <v>59</v>
      </c>
      <c r="X37" s="171">
        <f t="shared" si="28"/>
        <v>10</v>
      </c>
      <c r="Y37" s="171">
        <f t="shared" si="28"/>
        <v>2</v>
      </c>
      <c r="Z37" s="218">
        <f t="shared" si="8"/>
        <v>1332</v>
      </c>
      <c r="AA37" s="169"/>
    </row>
    <row r="38" spans="1:27" s="170" customFormat="1" ht="14.25" customHeight="1">
      <c r="A38" s="180" t="s">
        <v>416</v>
      </c>
      <c r="B38" s="223">
        <f t="shared" si="2"/>
        <v>2470</v>
      </c>
      <c r="C38" s="173">
        <v>86</v>
      </c>
      <c r="D38" s="173">
        <v>102</v>
      </c>
      <c r="E38" s="173">
        <v>137</v>
      </c>
      <c r="F38" s="223">
        <f t="shared" si="4"/>
        <v>325</v>
      </c>
      <c r="G38" s="173">
        <v>137</v>
      </c>
      <c r="H38" s="173">
        <v>134</v>
      </c>
      <c r="I38" s="173">
        <v>109</v>
      </c>
      <c r="J38" s="173">
        <v>130</v>
      </c>
      <c r="K38" s="173">
        <v>161</v>
      </c>
      <c r="L38" s="185">
        <v>154</v>
      </c>
      <c r="M38" s="186">
        <v>137</v>
      </c>
      <c r="N38" s="173">
        <v>179</v>
      </c>
      <c r="O38" s="173">
        <v>246</v>
      </c>
      <c r="P38" s="173">
        <v>189</v>
      </c>
      <c r="Q38" s="223">
        <f t="shared" si="6"/>
        <v>1576</v>
      </c>
      <c r="R38" s="173">
        <v>146</v>
      </c>
      <c r="S38" s="173">
        <v>146</v>
      </c>
      <c r="T38" s="173">
        <v>109</v>
      </c>
      <c r="U38" s="173">
        <v>93</v>
      </c>
      <c r="V38" s="173">
        <v>55</v>
      </c>
      <c r="W38" s="173">
        <v>18</v>
      </c>
      <c r="X38" s="173">
        <v>2</v>
      </c>
      <c r="Y38" s="173">
        <v>0</v>
      </c>
      <c r="Z38" s="229">
        <f t="shared" si="8"/>
        <v>569</v>
      </c>
      <c r="AA38" s="169"/>
    </row>
    <row r="39" spans="1:27" s="170" customFormat="1" ht="14.25" customHeight="1">
      <c r="A39" s="181" t="s">
        <v>417</v>
      </c>
      <c r="B39" s="226">
        <f t="shared" si="2"/>
        <v>2467</v>
      </c>
      <c r="C39" s="174">
        <v>69</v>
      </c>
      <c r="D39" s="174">
        <v>91</v>
      </c>
      <c r="E39" s="174">
        <v>106</v>
      </c>
      <c r="F39" s="226">
        <f t="shared" si="4"/>
        <v>266</v>
      </c>
      <c r="G39" s="174">
        <v>117</v>
      </c>
      <c r="H39" s="174">
        <v>113</v>
      </c>
      <c r="I39" s="174">
        <v>106</v>
      </c>
      <c r="J39" s="174">
        <v>137</v>
      </c>
      <c r="K39" s="174">
        <v>146</v>
      </c>
      <c r="L39" s="187">
        <v>126</v>
      </c>
      <c r="M39" s="188">
        <v>122</v>
      </c>
      <c r="N39" s="174">
        <v>186</v>
      </c>
      <c r="O39" s="174">
        <v>218</v>
      </c>
      <c r="P39" s="174">
        <v>167</v>
      </c>
      <c r="Q39" s="226">
        <f t="shared" si="6"/>
        <v>1438</v>
      </c>
      <c r="R39" s="174">
        <v>171</v>
      </c>
      <c r="S39" s="174">
        <v>143</v>
      </c>
      <c r="T39" s="174">
        <v>157</v>
      </c>
      <c r="U39" s="174">
        <v>146</v>
      </c>
      <c r="V39" s="174">
        <v>95</v>
      </c>
      <c r="W39" s="174">
        <v>41</v>
      </c>
      <c r="X39" s="174">
        <v>8</v>
      </c>
      <c r="Y39" s="174">
        <v>2</v>
      </c>
      <c r="Z39" s="230">
        <f t="shared" si="8"/>
        <v>763</v>
      </c>
      <c r="AA39" s="169"/>
    </row>
    <row r="40" spans="1:27" s="170" customFormat="1" ht="14.25" customHeight="1">
      <c r="A40" s="179" t="s">
        <v>429</v>
      </c>
      <c r="B40" s="216">
        <f t="shared" si="2"/>
        <v>3636</v>
      </c>
      <c r="C40" s="171">
        <f>C41+C42</f>
        <v>122</v>
      </c>
      <c r="D40" s="171">
        <f>D41+D42</f>
        <v>146</v>
      </c>
      <c r="E40" s="171">
        <f>E41+E42</f>
        <v>178</v>
      </c>
      <c r="F40" s="216">
        <f t="shared" si="4"/>
        <v>446</v>
      </c>
      <c r="G40" s="171">
        <f aca="true" t="shared" si="29" ref="G40:P40">G41+G42</f>
        <v>233</v>
      </c>
      <c r="H40" s="171">
        <f t="shared" si="29"/>
        <v>218</v>
      </c>
      <c r="I40" s="171">
        <f t="shared" si="29"/>
        <v>162</v>
      </c>
      <c r="J40" s="171">
        <f t="shared" si="29"/>
        <v>207</v>
      </c>
      <c r="K40" s="171">
        <f t="shared" si="29"/>
        <v>203</v>
      </c>
      <c r="L40" s="183">
        <f t="shared" si="29"/>
        <v>172</v>
      </c>
      <c r="M40" s="184">
        <f t="shared" si="29"/>
        <v>223</v>
      </c>
      <c r="N40" s="171">
        <f t="shared" si="29"/>
        <v>274</v>
      </c>
      <c r="O40" s="171">
        <f t="shared" si="29"/>
        <v>322</v>
      </c>
      <c r="P40" s="171">
        <f t="shared" si="29"/>
        <v>251</v>
      </c>
      <c r="Q40" s="216">
        <f t="shared" si="6"/>
        <v>2265</v>
      </c>
      <c r="R40" s="171">
        <f aca="true" t="shared" si="30" ref="R40:Y40">R41+R42</f>
        <v>224</v>
      </c>
      <c r="S40" s="171">
        <f t="shared" si="30"/>
        <v>184</v>
      </c>
      <c r="T40" s="171">
        <f t="shared" si="30"/>
        <v>206</v>
      </c>
      <c r="U40" s="171">
        <f t="shared" si="30"/>
        <v>187</v>
      </c>
      <c r="V40" s="171">
        <f t="shared" si="30"/>
        <v>80</v>
      </c>
      <c r="W40" s="171">
        <f t="shared" si="30"/>
        <v>31</v>
      </c>
      <c r="X40" s="171">
        <f t="shared" si="30"/>
        <v>13</v>
      </c>
      <c r="Y40" s="171">
        <f t="shared" si="30"/>
        <v>0</v>
      </c>
      <c r="Z40" s="218">
        <f t="shared" si="8"/>
        <v>925</v>
      </c>
      <c r="AA40" s="169"/>
    </row>
    <row r="41" spans="1:27" s="170" customFormat="1" ht="14.25" customHeight="1">
      <c r="A41" s="180" t="s">
        <v>416</v>
      </c>
      <c r="B41" s="223">
        <f t="shared" si="2"/>
        <v>1806</v>
      </c>
      <c r="C41" s="173">
        <v>59</v>
      </c>
      <c r="D41" s="173">
        <v>82</v>
      </c>
      <c r="E41" s="173">
        <v>90</v>
      </c>
      <c r="F41" s="223">
        <f t="shared" si="4"/>
        <v>231</v>
      </c>
      <c r="G41" s="173">
        <v>131</v>
      </c>
      <c r="H41" s="173">
        <v>120</v>
      </c>
      <c r="I41" s="173">
        <v>86</v>
      </c>
      <c r="J41" s="173">
        <v>108</v>
      </c>
      <c r="K41" s="173">
        <v>108</v>
      </c>
      <c r="L41" s="185">
        <v>83</v>
      </c>
      <c r="M41" s="186">
        <v>102</v>
      </c>
      <c r="N41" s="173">
        <v>146</v>
      </c>
      <c r="O41" s="173">
        <v>168</v>
      </c>
      <c r="P41" s="173">
        <v>127</v>
      </c>
      <c r="Q41" s="223">
        <f t="shared" si="6"/>
        <v>1179</v>
      </c>
      <c r="R41" s="173">
        <v>114</v>
      </c>
      <c r="S41" s="173">
        <v>85</v>
      </c>
      <c r="T41" s="173">
        <v>95</v>
      </c>
      <c r="U41" s="173">
        <v>72</v>
      </c>
      <c r="V41" s="173">
        <v>20</v>
      </c>
      <c r="W41" s="173">
        <v>7</v>
      </c>
      <c r="X41" s="173">
        <v>3</v>
      </c>
      <c r="Y41" s="173">
        <v>0</v>
      </c>
      <c r="Z41" s="229">
        <f t="shared" si="8"/>
        <v>396</v>
      </c>
      <c r="AA41" s="169"/>
    </row>
    <row r="42" spans="1:27" s="170" customFormat="1" ht="14.25" customHeight="1">
      <c r="A42" s="181" t="s">
        <v>417</v>
      </c>
      <c r="B42" s="226">
        <f t="shared" si="2"/>
        <v>1830</v>
      </c>
      <c r="C42" s="174">
        <v>63</v>
      </c>
      <c r="D42" s="174">
        <v>64</v>
      </c>
      <c r="E42" s="174">
        <v>88</v>
      </c>
      <c r="F42" s="223">
        <f t="shared" si="4"/>
        <v>215</v>
      </c>
      <c r="G42" s="174">
        <v>102</v>
      </c>
      <c r="H42" s="174">
        <v>98</v>
      </c>
      <c r="I42" s="174">
        <v>76</v>
      </c>
      <c r="J42" s="174">
        <v>99</v>
      </c>
      <c r="K42" s="174">
        <v>95</v>
      </c>
      <c r="L42" s="187">
        <v>89</v>
      </c>
      <c r="M42" s="188">
        <v>121</v>
      </c>
      <c r="N42" s="174">
        <v>128</v>
      </c>
      <c r="O42" s="174">
        <v>154</v>
      </c>
      <c r="P42" s="174">
        <v>124</v>
      </c>
      <c r="Q42" s="226">
        <f t="shared" si="6"/>
        <v>1086</v>
      </c>
      <c r="R42" s="174">
        <v>110</v>
      </c>
      <c r="S42" s="174">
        <v>99</v>
      </c>
      <c r="T42" s="174">
        <v>111</v>
      </c>
      <c r="U42" s="174">
        <v>115</v>
      </c>
      <c r="V42" s="174">
        <v>60</v>
      </c>
      <c r="W42" s="174">
        <v>24</v>
      </c>
      <c r="X42" s="174">
        <v>10</v>
      </c>
      <c r="Y42" s="174">
        <v>0</v>
      </c>
      <c r="Z42" s="230">
        <f t="shared" si="8"/>
        <v>529</v>
      </c>
      <c r="AA42" s="169"/>
    </row>
    <row r="43" spans="1:27" s="170" customFormat="1" ht="14.25" customHeight="1">
      <c r="A43" s="179" t="s">
        <v>430</v>
      </c>
      <c r="B43" s="216">
        <f t="shared" si="2"/>
        <v>1921</v>
      </c>
      <c r="C43" s="171">
        <f>C44+C45</f>
        <v>46</v>
      </c>
      <c r="D43" s="171">
        <f>D44+D45</f>
        <v>49</v>
      </c>
      <c r="E43" s="171">
        <f>E44+E45</f>
        <v>79</v>
      </c>
      <c r="F43" s="216">
        <f t="shared" si="4"/>
        <v>174</v>
      </c>
      <c r="G43" s="171">
        <f aca="true" t="shared" si="31" ref="G43:P43">G44+G45</f>
        <v>113</v>
      </c>
      <c r="H43" s="171">
        <f t="shared" si="31"/>
        <v>118</v>
      </c>
      <c r="I43" s="171">
        <f t="shared" si="31"/>
        <v>89</v>
      </c>
      <c r="J43" s="171">
        <f t="shared" si="31"/>
        <v>67</v>
      </c>
      <c r="K43" s="171">
        <f t="shared" si="31"/>
        <v>77</v>
      </c>
      <c r="L43" s="183">
        <f t="shared" si="31"/>
        <v>86</v>
      </c>
      <c r="M43" s="184">
        <f t="shared" si="31"/>
        <v>118</v>
      </c>
      <c r="N43" s="171">
        <f t="shared" si="31"/>
        <v>163</v>
      </c>
      <c r="O43" s="171">
        <f t="shared" si="31"/>
        <v>180</v>
      </c>
      <c r="P43" s="171">
        <f t="shared" si="31"/>
        <v>108</v>
      </c>
      <c r="Q43" s="216">
        <f t="shared" si="6"/>
        <v>1119</v>
      </c>
      <c r="R43" s="171">
        <f aca="true" t="shared" si="32" ref="R43:Y43">R44+R45</f>
        <v>112</v>
      </c>
      <c r="S43" s="171">
        <f t="shared" si="32"/>
        <v>129</v>
      </c>
      <c r="T43" s="171">
        <f t="shared" si="32"/>
        <v>162</v>
      </c>
      <c r="U43" s="171">
        <f t="shared" si="32"/>
        <v>134</v>
      </c>
      <c r="V43" s="171">
        <f t="shared" si="32"/>
        <v>69</v>
      </c>
      <c r="W43" s="171">
        <f t="shared" si="32"/>
        <v>16</v>
      </c>
      <c r="X43" s="171">
        <f t="shared" si="32"/>
        <v>6</v>
      </c>
      <c r="Y43" s="171">
        <f t="shared" si="32"/>
        <v>0</v>
      </c>
      <c r="Z43" s="218">
        <f t="shared" si="8"/>
        <v>628</v>
      </c>
      <c r="AA43" s="169"/>
    </row>
    <row r="44" spans="1:27" s="170" customFormat="1" ht="14.25" customHeight="1">
      <c r="A44" s="180" t="s">
        <v>416</v>
      </c>
      <c r="B44" s="223">
        <f t="shared" si="2"/>
        <v>941</v>
      </c>
      <c r="C44" s="173">
        <v>24</v>
      </c>
      <c r="D44" s="173">
        <v>18</v>
      </c>
      <c r="E44" s="173">
        <v>43</v>
      </c>
      <c r="F44" s="223">
        <f t="shared" si="4"/>
        <v>85</v>
      </c>
      <c r="G44" s="173">
        <v>54</v>
      </c>
      <c r="H44" s="173">
        <v>64</v>
      </c>
      <c r="I44" s="173">
        <v>36</v>
      </c>
      <c r="J44" s="173">
        <v>42</v>
      </c>
      <c r="K44" s="173">
        <v>48</v>
      </c>
      <c r="L44" s="185">
        <v>39</v>
      </c>
      <c r="M44" s="186">
        <v>61</v>
      </c>
      <c r="N44" s="173">
        <v>83</v>
      </c>
      <c r="O44" s="173">
        <v>108</v>
      </c>
      <c r="P44" s="173">
        <v>64</v>
      </c>
      <c r="Q44" s="223">
        <f t="shared" si="6"/>
        <v>599</v>
      </c>
      <c r="R44" s="173">
        <v>46</v>
      </c>
      <c r="S44" s="173">
        <v>63</v>
      </c>
      <c r="T44" s="173">
        <v>70</v>
      </c>
      <c r="U44" s="173">
        <v>54</v>
      </c>
      <c r="V44" s="173">
        <v>21</v>
      </c>
      <c r="W44" s="173">
        <v>3</v>
      </c>
      <c r="X44" s="173">
        <v>0</v>
      </c>
      <c r="Y44" s="173">
        <v>0</v>
      </c>
      <c r="Z44" s="229">
        <f t="shared" si="8"/>
        <v>257</v>
      </c>
      <c r="AA44" s="169"/>
    </row>
    <row r="45" spans="1:27" s="170" customFormat="1" ht="14.25" customHeight="1">
      <c r="A45" s="181" t="s">
        <v>417</v>
      </c>
      <c r="B45" s="226">
        <f t="shared" si="2"/>
        <v>980</v>
      </c>
      <c r="C45" s="174">
        <v>22</v>
      </c>
      <c r="D45" s="174">
        <v>31</v>
      </c>
      <c r="E45" s="174">
        <v>36</v>
      </c>
      <c r="F45" s="223">
        <f t="shared" si="4"/>
        <v>89</v>
      </c>
      <c r="G45" s="174">
        <v>59</v>
      </c>
      <c r="H45" s="174">
        <v>54</v>
      </c>
      <c r="I45" s="174">
        <v>53</v>
      </c>
      <c r="J45" s="174">
        <v>25</v>
      </c>
      <c r="K45" s="174">
        <v>29</v>
      </c>
      <c r="L45" s="187">
        <v>47</v>
      </c>
      <c r="M45" s="188">
        <v>57</v>
      </c>
      <c r="N45" s="174">
        <v>80</v>
      </c>
      <c r="O45" s="174">
        <v>72</v>
      </c>
      <c r="P45" s="174">
        <v>44</v>
      </c>
      <c r="Q45" s="226">
        <f t="shared" si="6"/>
        <v>520</v>
      </c>
      <c r="R45" s="174">
        <v>66</v>
      </c>
      <c r="S45" s="174">
        <v>66</v>
      </c>
      <c r="T45" s="174">
        <v>92</v>
      </c>
      <c r="U45" s="174">
        <v>80</v>
      </c>
      <c r="V45" s="174">
        <v>48</v>
      </c>
      <c r="W45" s="174">
        <v>13</v>
      </c>
      <c r="X45" s="174">
        <v>6</v>
      </c>
      <c r="Y45" s="174">
        <v>0</v>
      </c>
      <c r="Z45" s="230">
        <f t="shared" si="8"/>
        <v>371</v>
      </c>
      <c r="AA45" s="169"/>
    </row>
    <row r="46" spans="1:27" s="170" customFormat="1" ht="14.25" customHeight="1">
      <c r="A46" s="179" t="s">
        <v>431</v>
      </c>
      <c r="B46" s="216">
        <f t="shared" si="2"/>
        <v>1496</v>
      </c>
      <c r="C46" s="171">
        <f>C47+C48</f>
        <v>30</v>
      </c>
      <c r="D46" s="171">
        <f>D47+D48</f>
        <v>37</v>
      </c>
      <c r="E46" s="171">
        <f>E47+E48</f>
        <v>75</v>
      </c>
      <c r="F46" s="216">
        <f t="shared" si="4"/>
        <v>142</v>
      </c>
      <c r="G46" s="171">
        <f aca="true" t="shared" si="33" ref="G46:P46">G47+G48</f>
        <v>69</v>
      </c>
      <c r="H46" s="171">
        <f t="shared" si="33"/>
        <v>78</v>
      </c>
      <c r="I46" s="171">
        <f t="shared" si="33"/>
        <v>66</v>
      </c>
      <c r="J46" s="171">
        <f t="shared" si="33"/>
        <v>52</v>
      </c>
      <c r="K46" s="171">
        <f t="shared" si="33"/>
        <v>77</v>
      </c>
      <c r="L46" s="183">
        <f t="shared" si="33"/>
        <v>70</v>
      </c>
      <c r="M46" s="184">
        <f t="shared" si="33"/>
        <v>85</v>
      </c>
      <c r="N46" s="171">
        <f t="shared" si="33"/>
        <v>120</v>
      </c>
      <c r="O46" s="171">
        <f t="shared" si="33"/>
        <v>138</v>
      </c>
      <c r="P46" s="171">
        <f t="shared" si="33"/>
        <v>108</v>
      </c>
      <c r="Q46" s="223">
        <f t="shared" si="6"/>
        <v>863</v>
      </c>
      <c r="R46" s="171">
        <f aca="true" t="shared" si="34" ref="R46:Y46">R47+R48</f>
        <v>99</v>
      </c>
      <c r="S46" s="171">
        <f t="shared" si="34"/>
        <v>110</v>
      </c>
      <c r="T46" s="171">
        <f t="shared" si="34"/>
        <v>103</v>
      </c>
      <c r="U46" s="171">
        <f t="shared" si="34"/>
        <v>106</v>
      </c>
      <c r="V46" s="171">
        <f t="shared" si="34"/>
        <v>41</v>
      </c>
      <c r="W46" s="171">
        <f t="shared" si="34"/>
        <v>26</v>
      </c>
      <c r="X46" s="171">
        <f t="shared" si="34"/>
        <v>6</v>
      </c>
      <c r="Y46" s="171">
        <f t="shared" si="34"/>
        <v>0</v>
      </c>
      <c r="Z46" s="218">
        <f t="shared" si="8"/>
        <v>491</v>
      </c>
      <c r="AA46" s="169"/>
    </row>
    <row r="47" spans="1:27" s="170" customFormat="1" ht="14.25" customHeight="1">
      <c r="A47" s="180" t="s">
        <v>416</v>
      </c>
      <c r="B47" s="223">
        <f t="shared" si="2"/>
        <v>771</v>
      </c>
      <c r="C47" s="173">
        <v>19</v>
      </c>
      <c r="D47" s="173">
        <v>20</v>
      </c>
      <c r="E47" s="173">
        <v>46</v>
      </c>
      <c r="F47" s="223">
        <f t="shared" si="4"/>
        <v>85</v>
      </c>
      <c r="G47" s="173">
        <v>33</v>
      </c>
      <c r="H47" s="173">
        <v>38</v>
      </c>
      <c r="I47" s="173">
        <v>39</v>
      </c>
      <c r="J47" s="173">
        <v>39</v>
      </c>
      <c r="K47" s="173">
        <v>41</v>
      </c>
      <c r="L47" s="185">
        <v>36</v>
      </c>
      <c r="M47" s="186">
        <v>42</v>
      </c>
      <c r="N47" s="173">
        <v>72</v>
      </c>
      <c r="O47" s="173">
        <v>73</v>
      </c>
      <c r="P47" s="173">
        <v>60</v>
      </c>
      <c r="Q47" s="223">
        <f t="shared" si="6"/>
        <v>473</v>
      </c>
      <c r="R47" s="173">
        <v>45</v>
      </c>
      <c r="S47" s="173">
        <v>57</v>
      </c>
      <c r="T47" s="173">
        <v>46</v>
      </c>
      <c r="U47" s="173">
        <v>41</v>
      </c>
      <c r="V47" s="173">
        <v>13</v>
      </c>
      <c r="W47" s="173">
        <v>9</v>
      </c>
      <c r="X47" s="173">
        <v>2</v>
      </c>
      <c r="Y47" s="173">
        <v>0</v>
      </c>
      <c r="Z47" s="229">
        <f t="shared" si="8"/>
        <v>213</v>
      </c>
      <c r="AA47" s="169"/>
    </row>
    <row r="48" spans="1:27" s="170" customFormat="1" ht="14.25" customHeight="1">
      <c r="A48" s="181" t="s">
        <v>417</v>
      </c>
      <c r="B48" s="226">
        <f t="shared" si="2"/>
        <v>725</v>
      </c>
      <c r="C48" s="174">
        <v>11</v>
      </c>
      <c r="D48" s="174">
        <v>17</v>
      </c>
      <c r="E48" s="174">
        <v>29</v>
      </c>
      <c r="F48" s="226">
        <f t="shared" si="4"/>
        <v>57</v>
      </c>
      <c r="G48" s="174">
        <v>36</v>
      </c>
      <c r="H48" s="174">
        <v>40</v>
      </c>
      <c r="I48" s="174">
        <v>27</v>
      </c>
      <c r="J48" s="174">
        <v>13</v>
      </c>
      <c r="K48" s="174">
        <v>36</v>
      </c>
      <c r="L48" s="187">
        <v>34</v>
      </c>
      <c r="M48" s="188">
        <v>43</v>
      </c>
      <c r="N48" s="174">
        <v>48</v>
      </c>
      <c r="O48" s="174">
        <v>65</v>
      </c>
      <c r="P48" s="174">
        <v>48</v>
      </c>
      <c r="Q48" s="226">
        <f t="shared" si="6"/>
        <v>390</v>
      </c>
      <c r="R48" s="174">
        <v>54</v>
      </c>
      <c r="S48" s="174">
        <v>53</v>
      </c>
      <c r="T48" s="174">
        <v>57</v>
      </c>
      <c r="U48" s="174">
        <v>65</v>
      </c>
      <c r="V48" s="174">
        <v>28</v>
      </c>
      <c r="W48" s="174">
        <v>17</v>
      </c>
      <c r="X48" s="174">
        <v>4</v>
      </c>
      <c r="Y48" s="174">
        <v>0</v>
      </c>
      <c r="Z48" s="230">
        <f t="shared" si="8"/>
        <v>278</v>
      </c>
      <c r="AA48" s="169"/>
    </row>
    <row r="49" spans="1:27" s="170" customFormat="1" ht="14.25" customHeight="1">
      <c r="A49" s="179" t="s">
        <v>432</v>
      </c>
      <c r="B49" s="216">
        <f t="shared" si="2"/>
        <v>2951</v>
      </c>
      <c r="C49" s="171">
        <f>C50+C51</f>
        <v>93</v>
      </c>
      <c r="D49" s="171">
        <f>D50+D51</f>
        <v>140</v>
      </c>
      <c r="E49" s="171">
        <f>E50+E51</f>
        <v>125</v>
      </c>
      <c r="F49" s="216">
        <f t="shared" si="4"/>
        <v>358</v>
      </c>
      <c r="G49" s="171">
        <f aca="true" t="shared" si="35" ref="G49:P49">G50+G51</f>
        <v>184</v>
      </c>
      <c r="H49" s="171">
        <f t="shared" si="35"/>
        <v>168</v>
      </c>
      <c r="I49" s="171">
        <f t="shared" si="35"/>
        <v>169</v>
      </c>
      <c r="J49" s="171">
        <f t="shared" si="35"/>
        <v>162</v>
      </c>
      <c r="K49" s="171">
        <f t="shared" si="35"/>
        <v>136</v>
      </c>
      <c r="L49" s="183">
        <f t="shared" si="35"/>
        <v>147</v>
      </c>
      <c r="M49" s="184">
        <f t="shared" si="35"/>
        <v>219</v>
      </c>
      <c r="N49" s="171">
        <f t="shared" si="35"/>
        <v>259</v>
      </c>
      <c r="O49" s="171">
        <f t="shared" si="35"/>
        <v>281</v>
      </c>
      <c r="P49" s="171">
        <f t="shared" si="35"/>
        <v>181</v>
      </c>
      <c r="Q49" s="216">
        <f t="shared" si="6"/>
        <v>1906</v>
      </c>
      <c r="R49" s="171">
        <f aca="true" t="shared" si="36" ref="R49:Y49">R50+R51</f>
        <v>143</v>
      </c>
      <c r="S49" s="171">
        <f t="shared" si="36"/>
        <v>130</v>
      </c>
      <c r="T49" s="171">
        <f t="shared" si="36"/>
        <v>169</v>
      </c>
      <c r="U49" s="171">
        <f t="shared" si="36"/>
        <v>130</v>
      </c>
      <c r="V49" s="171">
        <f t="shared" si="36"/>
        <v>78</v>
      </c>
      <c r="W49" s="171">
        <f t="shared" si="36"/>
        <v>34</v>
      </c>
      <c r="X49" s="171">
        <f t="shared" si="36"/>
        <v>3</v>
      </c>
      <c r="Y49" s="171">
        <f t="shared" si="36"/>
        <v>0</v>
      </c>
      <c r="Z49" s="218">
        <f t="shared" si="8"/>
        <v>687</v>
      </c>
      <c r="AA49" s="169"/>
    </row>
    <row r="50" spans="1:27" s="170" customFormat="1" ht="14.25" customHeight="1">
      <c r="A50" s="180" t="s">
        <v>416</v>
      </c>
      <c r="B50" s="223">
        <f t="shared" si="2"/>
        <v>1480</v>
      </c>
      <c r="C50" s="173">
        <v>50</v>
      </c>
      <c r="D50" s="173">
        <v>61</v>
      </c>
      <c r="E50" s="173">
        <v>68</v>
      </c>
      <c r="F50" s="223">
        <f t="shared" si="4"/>
        <v>179</v>
      </c>
      <c r="G50" s="173">
        <v>104</v>
      </c>
      <c r="H50" s="173">
        <v>88</v>
      </c>
      <c r="I50" s="173">
        <v>89</v>
      </c>
      <c r="J50" s="173">
        <v>80</v>
      </c>
      <c r="K50" s="173">
        <v>69</v>
      </c>
      <c r="L50" s="185">
        <v>70</v>
      </c>
      <c r="M50" s="186">
        <v>114</v>
      </c>
      <c r="N50" s="173">
        <v>141</v>
      </c>
      <c r="O50" s="173">
        <v>149</v>
      </c>
      <c r="P50" s="173">
        <v>108</v>
      </c>
      <c r="Q50" s="223">
        <f t="shared" si="6"/>
        <v>1012</v>
      </c>
      <c r="R50" s="173">
        <v>73</v>
      </c>
      <c r="S50" s="173">
        <v>64</v>
      </c>
      <c r="T50" s="173">
        <v>72</v>
      </c>
      <c r="U50" s="173">
        <v>50</v>
      </c>
      <c r="V50" s="173">
        <v>24</v>
      </c>
      <c r="W50" s="173">
        <v>5</v>
      </c>
      <c r="X50" s="173">
        <v>1</v>
      </c>
      <c r="Y50" s="173">
        <v>0</v>
      </c>
      <c r="Z50" s="229">
        <f t="shared" si="8"/>
        <v>289</v>
      </c>
      <c r="AA50" s="169"/>
    </row>
    <row r="51" spans="1:27" s="170" customFormat="1" ht="14.25" customHeight="1">
      <c r="A51" s="181" t="s">
        <v>417</v>
      </c>
      <c r="B51" s="226">
        <f t="shared" si="2"/>
        <v>1471</v>
      </c>
      <c r="C51" s="174">
        <v>43</v>
      </c>
      <c r="D51" s="174">
        <v>79</v>
      </c>
      <c r="E51" s="174">
        <v>57</v>
      </c>
      <c r="F51" s="226">
        <f t="shared" si="4"/>
        <v>179</v>
      </c>
      <c r="G51" s="174">
        <v>80</v>
      </c>
      <c r="H51" s="174">
        <v>80</v>
      </c>
      <c r="I51" s="174">
        <v>80</v>
      </c>
      <c r="J51" s="174">
        <v>82</v>
      </c>
      <c r="K51" s="174">
        <v>67</v>
      </c>
      <c r="L51" s="187">
        <v>77</v>
      </c>
      <c r="M51" s="188">
        <v>105</v>
      </c>
      <c r="N51" s="174">
        <v>118</v>
      </c>
      <c r="O51" s="174">
        <v>132</v>
      </c>
      <c r="P51" s="174">
        <v>73</v>
      </c>
      <c r="Q51" s="226">
        <f t="shared" si="6"/>
        <v>894</v>
      </c>
      <c r="R51" s="174">
        <v>70</v>
      </c>
      <c r="S51" s="174">
        <v>66</v>
      </c>
      <c r="T51" s="174">
        <v>97</v>
      </c>
      <c r="U51" s="174">
        <v>80</v>
      </c>
      <c r="V51" s="174">
        <v>54</v>
      </c>
      <c r="W51" s="174">
        <v>29</v>
      </c>
      <c r="X51" s="174">
        <v>2</v>
      </c>
      <c r="Y51" s="174">
        <v>0</v>
      </c>
      <c r="Z51" s="230">
        <f t="shared" si="8"/>
        <v>398</v>
      </c>
      <c r="AA51" s="169"/>
    </row>
    <row r="52" ht="10.5">
      <c r="A52" s="170"/>
    </row>
    <row r="53" ht="10.5">
      <c r="A53" s="170"/>
    </row>
    <row r="54" ht="10.5">
      <c r="A54" s="170"/>
    </row>
    <row r="55" ht="10.5">
      <c r="A55" s="170"/>
    </row>
    <row r="56" ht="10.5">
      <c r="A56" s="170"/>
    </row>
    <row r="57" ht="10.5">
      <c r="A57" s="170"/>
    </row>
    <row r="58" ht="10.5">
      <c r="A58" s="170"/>
    </row>
    <row r="59" ht="10.5">
      <c r="A59" s="170"/>
    </row>
    <row r="60" ht="10.5">
      <c r="A60" s="170"/>
    </row>
    <row r="61" ht="10.5">
      <c r="A61" s="170"/>
    </row>
    <row r="62" ht="10.5">
      <c r="A62" s="170"/>
    </row>
    <row r="63" ht="10.5">
      <c r="A63" s="170"/>
    </row>
    <row r="64" ht="10.5">
      <c r="A64" s="170"/>
    </row>
    <row r="65" ht="10.5">
      <c r="A65" s="170"/>
    </row>
    <row r="66" ht="10.5">
      <c r="A66" s="170"/>
    </row>
    <row r="67" ht="10.5">
      <c r="A67" s="170"/>
    </row>
    <row r="68" ht="10.5">
      <c r="A68" s="170"/>
    </row>
    <row r="69" ht="10.5">
      <c r="A69" s="170"/>
    </row>
    <row r="70" ht="10.5">
      <c r="A70" s="170"/>
    </row>
    <row r="71" ht="10.5">
      <c r="A71" s="170"/>
    </row>
    <row r="72" ht="10.5">
      <c r="A72" s="170"/>
    </row>
    <row r="73" ht="10.5">
      <c r="A73" s="170"/>
    </row>
    <row r="74" ht="10.5">
      <c r="A74" s="170"/>
    </row>
    <row r="75" ht="10.5">
      <c r="A75" s="170"/>
    </row>
    <row r="76" ht="10.5">
      <c r="A76" s="170"/>
    </row>
    <row r="77" ht="10.5">
      <c r="A77" s="170"/>
    </row>
    <row r="78" ht="10.5">
      <c r="A78" s="170"/>
    </row>
    <row r="79" ht="10.5">
      <c r="A79" s="170"/>
    </row>
    <row r="80" ht="10.5">
      <c r="A80" s="170"/>
    </row>
    <row r="81" ht="10.5">
      <c r="A81" s="170"/>
    </row>
    <row r="82" ht="10.5">
      <c r="A82" s="170"/>
    </row>
    <row r="83" ht="10.5">
      <c r="A83" s="170"/>
    </row>
    <row r="84" ht="10.5">
      <c r="A84" s="170"/>
    </row>
    <row r="85" ht="10.5">
      <c r="A85" s="170"/>
    </row>
    <row r="86" ht="10.5">
      <c r="A86" s="170"/>
    </row>
    <row r="87" ht="10.5">
      <c r="A87" s="170"/>
    </row>
    <row r="88" ht="10.5">
      <c r="A88" s="170"/>
    </row>
    <row r="89" ht="10.5">
      <c r="A89" s="170"/>
    </row>
    <row r="90" ht="10.5">
      <c r="A90" s="170"/>
    </row>
    <row r="91" ht="10.5">
      <c r="A91" s="170"/>
    </row>
    <row r="92" ht="10.5">
      <c r="A92" s="170"/>
    </row>
    <row r="93" ht="10.5">
      <c r="A93" s="170"/>
    </row>
    <row r="94" ht="10.5">
      <c r="A94" s="170"/>
    </row>
    <row r="95" ht="10.5">
      <c r="A95" s="170"/>
    </row>
    <row r="96" ht="10.5">
      <c r="A96" s="170"/>
    </row>
    <row r="97" ht="10.5">
      <c r="A97" s="170"/>
    </row>
    <row r="98" ht="10.5">
      <c r="A98" s="170"/>
    </row>
    <row r="99" ht="10.5">
      <c r="A99" s="170"/>
    </row>
    <row r="100" ht="10.5">
      <c r="A100" s="170"/>
    </row>
    <row r="101" ht="10.5">
      <c r="A101" s="170"/>
    </row>
    <row r="102" ht="10.5">
      <c r="A102" s="170"/>
    </row>
    <row r="103" ht="10.5">
      <c r="A103" s="170"/>
    </row>
    <row r="104" ht="10.5">
      <c r="A104" s="170"/>
    </row>
    <row r="105" ht="10.5">
      <c r="A105" s="170"/>
    </row>
    <row r="106" ht="10.5">
      <c r="A106" s="170"/>
    </row>
    <row r="107" ht="10.5">
      <c r="A107" s="170"/>
    </row>
    <row r="108" ht="10.5">
      <c r="A108" s="170"/>
    </row>
    <row r="109" ht="10.5">
      <c r="A109" s="170"/>
    </row>
    <row r="110" ht="10.5">
      <c r="A110" s="170"/>
    </row>
    <row r="111" ht="10.5">
      <c r="A111" s="170"/>
    </row>
    <row r="112" ht="10.5">
      <c r="A112" s="170"/>
    </row>
    <row r="113" ht="10.5">
      <c r="A113" s="170"/>
    </row>
    <row r="114" ht="10.5">
      <c r="A114" s="170"/>
    </row>
  </sheetData>
  <mergeCells count="3">
    <mergeCell ref="A1:L1"/>
    <mergeCell ref="O1:R1"/>
    <mergeCell ref="W1:Z1"/>
  </mergeCells>
  <printOptions/>
  <pageMargins left="0.75" right="0.24" top="1" bottom="1" header="0.512" footer="0.512"/>
  <pageSetup horizontalDpi="300" verticalDpi="300" orientation="portrait" paperSize="9" scale="99" r:id="rId1"/>
  <colBreaks count="1" manualBreakCount="1">
    <brk id="12" max="5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2"/>
  <sheetViews>
    <sheetView view="pageBreakPreview" zoomScaleNormal="75" zoomScaleSheetLayoutView="100" workbookViewId="0" topLeftCell="A1">
      <pane xSplit="1" ySplit="3" topLeftCell="M4" activePane="bottomRight" state="frozen"/>
      <selection pane="topLeft" activeCell="P8" sqref="P8"/>
      <selection pane="topRight" activeCell="P8" sqref="P8"/>
      <selection pane="bottomLeft" activeCell="P8" sqref="P8"/>
      <selection pane="bottomRight" activeCell="S24" sqref="S24"/>
    </sheetView>
  </sheetViews>
  <sheetFormatPr defaultColWidth="9.00390625" defaultRowHeight="13.5"/>
  <cols>
    <col min="1" max="1" width="12.875" style="163" customWidth="1"/>
    <col min="2" max="2" width="8.125" style="228" customWidth="1"/>
    <col min="3" max="16" width="6.625" style="163" customWidth="1"/>
    <col min="17" max="17" width="6.625" style="228" customWidth="1"/>
    <col min="18" max="26" width="6.625" style="163" customWidth="1"/>
    <col min="27" max="16384" width="11.75390625" style="163" customWidth="1"/>
  </cols>
  <sheetData>
    <row r="1" spans="1:27" ht="23.25" customHeight="1">
      <c r="A1" s="779" t="s">
        <v>470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N1" s="175" t="s">
        <v>434</v>
      </c>
      <c r="O1" s="193" t="s">
        <v>442</v>
      </c>
      <c r="P1" s="176"/>
      <c r="Q1" s="227"/>
      <c r="R1" s="176"/>
      <c r="S1" s="177" t="s">
        <v>434</v>
      </c>
      <c r="W1" s="781" t="s">
        <v>441</v>
      </c>
      <c r="X1" s="781"/>
      <c r="Y1" s="781"/>
      <c r="Z1" s="781"/>
      <c r="AA1" s="166"/>
    </row>
    <row r="2" spans="1:27" ht="12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N2" s="175"/>
      <c r="O2" s="193"/>
      <c r="P2" s="176"/>
      <c r="Q2" s="227"/>
      <c r="R2" s="176"/>
      <c r="S2" s="177"/>
      <c r="Z2" s="165"/>
      <c r="AA2" s="166"/>
    </row>
    <row r="3" spans="1:26" s="167" customFormat="1" ht="18.75" customHeight="1">
      <c r="A3" s="213"/>
      <c r="B3" s="168" t="s">
        <v>450</v>
      </c>
      <c r="C3" s="168" t="s">
        <v>202</v>
      </c>
      <c r="D3" s="168" t="s">
        <v>182</v>
      </c>
      <c r="E3" s="168" t="s">
        <v>183</v>
      </c>
      <c r="F3" s="168" t="s">
        <v>413</v>
      </c>
      <c r="G3" s="168" t="s">
        <v>184</v>
      </c>
      <c r="H3" s="168" t="s">
        <v>185</v>
      </c>
      <c r="I3" s="168" t="s">
        <v>186</v>
      </c>
      <c r="J3" s="168" t="s">
        <v>203</v>
      </c>
      <c r="K3" s="168" t="s">
        <v>187</v>
      </c>
      <c r="L3" s="182" t="s">
        <v>188</v>
      </c>
      <c r="M3" s="178" t="s">
        <v>189</v>
      </c>
      <c r="N3" s="234" t="s">
        <v>190</v>
      </c>
      <c r="O3" s="234" t="s">
        <v>191</v>
      </c>
      <c r="P3" s="234" t="s">
        <v>204</v>
      </c>
      <c r="Q3" s="240" t="s">
        <v>448</v>
      </c>
      <c r="R3" s="234" t="s">
        <v>192</v>
      </c>
      <c r="S3" s="234" t="s">
        <v>193</v>
      </c>
      <c r="T3" s="234" t="s">
        <v>194</v>
      </c>
      <c r="U3" s="234" t="s">
        <v>195</v>
      </c>
      <c r="V3" s="234" t="s">
        <v>438</v>
      </c>
      <c r="W3" s="234" t="s">
        <v>439</v>
      </c>
      <c r="X3" s="234" t="s">
        <v>440</v>
      </c>
      <c r="Y3" s="236" t="s">
        <v>414</v>
      </c>
      <c r="Z3" s="241" t="s">
        <v>449</v>
      </c>
    </row>
    <row r="4" spans="1:27" s="221" customFormat="1" ht="14.25" customHeight="1">
      <c r="A4" s="217" t="s">
        <v>415</v>
      </c>
      <c r="B4" s="216">
        <f>F4+Q4+Z4</f>
        <v>104120</v>
      </c>
      <c r="C4" s="216">
        <f>C5+C6</f>
        <v>4520</v>
      </c>
      <c r="D4" s="216">
        <f>D5+D6</f>
        <v>5091</v>
      </c>
      <c r="E4" s="216">
        <f>E5+E6</f>
        <v>5413</v>
      </c>
      <c r="F4" s="216">
        <f>SUM(C4:E4)</f>
        <v>15024</v>
      </c>
      <c r="G4" s="216">
        <f aca="true" t="shared" si="0" ref="G4:P4">G5+G6</f>
        <v>5655</v>
      </c>
      <c r="H4" s="216">
        <f t="shared" si="0"/>
        <v>5068</v>
      </c>
      <c r="I4" s="216">
        <f t="shared" si="0"/>
        <v>6348</v>
      </c>
      <c r="J4" s="216">
        <f t="shared" si="0"/>
        <v>7481</v>
      </c>
      <c r="K4" s="216">
        <f t="shared" si="0"/>
        <v>6634</v>
      </c>
      <c r="L4" s="218">
        <f t="shared" si="0"/>
        <v>6317</v>
      </c>
      <c r="M4" s="219">
        <f t="shared" si="0"/>
        <v>6918</v>
      </c>
      <c r="N4" s="216">
        <f t="shared" si="0"/>
        <v>8029</v>
      </c>
      <c r="O4" s="216">
        <f t="shared" si="0"/>
        <v>8398</v>
      </c>
      <c r="P4" s="216">
        <f t="shared" si="0"/>
        <v>6358</v>
      </c>
      <c r="Q4" s="216">
        <f>SUM(G4:P4)</f>
        <v>67206</v>
      </c>
      <c r="R4" s="216">
        <f aca="true" t="shared" si="1" ref="R4:X4">R5+R6</f>
        <v>5572</v>
      </c>
      <c r="S4" s="216">
        <f t="shared" si="1"/>
        <v>5442</v>
      </c>
      <c r="T4" s="216">
        <f t="shared" si="1"/>
        <v>5046</v>
      </c>
      <c r="U4" s="216">
        <f t="shared" si="1"/>
        <v>3350</v>
      </c>
      <c r="V4" s="216">
        <f t="shared" si="1"/>
        <v>1646</v>
      </c>
      <c r="W4" s="216">
        <f t="shared" si="1"/>
        <v>679</v>
      </c>
      <c r="X4" s="216">
        <f t="shared" si="1"/>
        <v>131</v>
      </c>
      <c r="Y4" s="216">
        <f>SUM(Y5:Y6)</f>
        <v>24</v>
      </c>
      <c r="Z4" s="218">
        <f>SUM(R4:Y4)</f>
        <v>21890</v>
      </c>
      <c r="AA4" s="220"/>
    </row>
    <row r="5" spans="1:27" s="221" customFormat="1" ht="14.25" customHeight="1">
      <c r="A5" s="222" t="s">
        <v>416</v>
      </c>
      <c r="B5" s="223">
        <f aca="true" t="shared" si="2" ref="B5:B51">F5+Q5+Z5</f>
        <v>51232</v>
      </c>
      <c r="C5" s="215">
        <f aca="true" t="shared" si="3" ref="C5:Z6">C8+C11+C14+C17+C20+C23+C26+C29+C32+C35+C38+C41+C44+C47+C50</f>
        <v>2251</v>
      </c>
      <c r="D5" s="215">
        <f t="shared" si="3"/>
        <v>2611</v>
      </c>
      <c r="E5" s="215">
        <f t="shared" si="3"/>
        <v>2824</v>
      </c>
      <c r="F5" s="215">
        <f>F8+F11+F14+F17+F20+F23+F26+F29+F32+F35+F38+F41+F44+F47+F50</f>
        <v>7686</v>
      </c>
      <c r="G5" s="215">
        <f t="shared" si="3"/>
        <v>2859</v>
      </c>
      <c r="H5" s="215">
        <f t="shared" si="3"/>
        <v>2541</v>
      </c>
      <c r="I5" s="215">
        <f t="shared" si="3"/>
        <v>3220</v>
      </c>
      <c r="J5" s="215">
        <f t="shared" si="3"/>
        <v>3811</v>
      </c>
      <c r="K5" s="215">
        <f t="shared" si="3"/>
        <v>3375</v>
      </c>
      <c r="L5" s="224">
        <f t="shared" si="3"/>
        <v>3200</v>
      </c>
      <c r="M5" s="225">
        <f t="shared" si="3"/>
        <v>3569</v>
      </c>
      <c r="N5" s="215">
        <f t="shared" si="3"/>
        <v>4089</v>
      </c>
      <c r="O5" s="215">
        <f t="shared" si="3"/>
        <v>4346</v>
      </c>
      <c r="P5" s="215">
        <f t="shared" si="3"/>
        <v>3229</v>
      </c>
      <c r="Q5" s="215">
        <f t="shared" si="3"/>
        <v>34239</v>
      </c>
      <c r="R5" s="215">
        <f t="shared" si="3"/>
        <v>2727</v>
      </c>
      <c r="S5" s="215">
        <f t="shared" si="3"/>
        <v>2502</v>
      </c>
      <c r="T5" s="215">
        <f t="shared" si="3"/>
        <v>2119</v>
      </c>
      <c r="U5" s="215">
        <f t="shared" si="3"/>
        <v>1242</v>
      </c>
      <c r="V5" s="215">
        <f t="shared" si="3"/>
        <v>513</v>
      </c>
      <c r="W5" s="215">
        <f t="shared" si="3"/>
        <v>167</v>
      </c>
      <c r="X5" s="215">
        <f t="shared" si="3"/>
        <v>33</v>
      </c>
      <c r="Y5" s="215">
        <f t="shared" si="3"/>
        <v>4</v>
      </c>
      <c r="Z5" s="224">
        <f t="shared" si="3"/>
        <v>9307</v>
      </c>
      <c r="AA5" s="220"/>
    </row>
    <row r="6" spans="1:27" s="221" customFormat="1" ht="14.25" customHeight="1">
      <c r="A6" s="222" t="s">
        <v>417</v>
      </c>
      <c r="B6" s="223">
        <f t="shared" si="2"/>
        <v>52888</v>
      </c>
      <c r="C6" s="215">
        <f>C9+C12+C15+C18+C21+C24+C27+C30+C33+C36+C39+C42+C45+C48+C51</f>
        <v>2269</v>
      </c>
      <c r="D6" s="215">
        <f t="shared" si="3"/>
        <v>2480</v>
      </c>
      <c r="E6" s="215">
        <f t="shared" si="3"/>
        <v>2589</v>
      </c>
      <c r="F6" s="215">
        <f>F9+F12+F15+F18+F21+F24+F27+F30+F33+F36+F39+F42+F45+F48+F51</f>
        <v>7338</v>
      </c>
      <c r="G6" s="215">
        <f t="shared" si="3"/>
        <v>2796</v>
      </c>
      <c r="H6" s="215">
        <f t="shared" si="3"/>
        <v>2527</v>
      </c>
      <c r="I6" s="215">
        <f t="shared" si="3"/>
        <v>3128</v>
      </c>
      <c r="J6" s="215">
        <f t="shared" si="3"/>
        <v>3670</v>
      </c>
      <c r="K6" s="215">
        <f t="shared" si="3"/>
        <v>3259</v>
      </c>
      <c r="L6" s="224">
        <f t="shared" si="3"/>
        <v>3117</v>
      </c>
      <c r="M6" s="225">
        <f t="shared" si="3"/>
        <v>3349</v>
      </c>
      <c r="N6" s="215">
        <f t="shared" si="3"/>
        <v>3940</v>
      </c>
      <c r="O6" s="215">
        <f t="shared" si="3"/>
        <v>4052</v>
      </c>
      <c r="P6" s="215">
        <f t="shared" si="3"/>
        <v>3129</v>
      </c>
      <c r="Q6" s="215">
        <f t="shared" si="3"/>
        <v>32967</v>
      </c>
      <c r="R6" s="215">
        <f t="shared" si="3"/>
        <v>2845</v>
      </c>
      <c r="S6" s="215">
        <f t="shared" si="3"/>
        <v>2940</v>
      </c>
      <c r="T6" s="215">
        <f t="shared" si="3"/>
        <v>2927</v>
      </c>
      <c r="U6" s="215">
        <f t="shared" si="3"/>
        <v>2108</v>
      </c>
      <c r="V6" s="215">
        <f t="shared" si="3"/>
        <v>1133</v>
      </c>
      <c r="W6" s="215">
        <f t="shared" si="3"/>
        <v>512</v>
      </c>
      <c r="X6" s="215">
        <f t="shared" si="3"/>
        <v>98</v>
      </c>
      <c r="Y6" s="215">
        <f t="shared" si="3"/>
        <v>20</v>
      </c>
      <c r="Z6" s="224">
        <f t="shared" si="3"/>
        <v>12583</v>
      </c>
      <c r="AA6" s="220"/>
    </row>
    <row r="7" spans="1:27" s="170" customFormat="1" ht="14.25" customHeight="1">
      <c r="A7" s="179" t="s">
        <v>418</v>
      </c>
      <c r="B7" s="216">
        <f t="shared" si="2"/>
        <v>24316</v>
      </c>
      <c r="C7" s="171">
        <f>C8+C9</f>
        <v>987</v>
      </c>
      <c r="D7" s="171">
        <f>D8+D9</f>
        <v>1059</v>
      </c>
      <c r="E7" s="171">
        <f>E8+E9</f>
        <v>1144</v>
      </c>
      <c r="F7" s="216">
        <f aca="true" t="shared" si="4" ref="F7:F51">SUM(C7:E7)</f>
        <v>3190</v>
      </c>
      <c r="G7" s="171">
        <f aca="true" t="shared" si="5" ref="G7:P7">G8+G9</f>
        <v>1221</v>
      </c>
      <c r="H7" s="171">
        <f t="shared" si="5"/>
        <v>1044</v>
      </c>
      <c r="I7" s="171">
        <f t="shared" si="5"/>
        <v>1374</v>
      </c>
      <c r="J7" s="171">
        <f t="shared" si="5"/>
        <v>1669</v>
      </c>
      <c r="K7" s="171">
        <f t="shared" si="5"/>
        <v>1430</v>
      </c>
      <c r="L7" s="183">
        <f t="shared" si="5"/>
        <v>1441</v>
      </c>
      <c r="M7" s="184">
        <f t="shared" si="5"/>
        <v>1515</v>
      </c>
      <c r="N7" s="171">
        <f t="shared" si="5"/>
        <v>1710</v>
      </c>
      <c r="O7" s="171">
        <f t="shared" si="5"/>
        <v>1963</v>
      </c>
      <c r="P7" s="171">
        <f t="shared" si="5"/>
        <v>1662</v>
      </c>
      <c r="Q7" s="216">
        <f aca="true" t="shared" si="6" ref="Q7:Q40">SUM(G7:P7)</f>
        <v>15029</v>
      </c>
      <c r="R7" s="171">
        <f aca="true" t="shared" si="7" ref="R7:Y7">R8+R9</f>
        <v>1482</v>
      </c>
      <c r="S7" s="171">
        <f t="shared" si="7"/>
        <v>1615</v>
      </c>
      <c r="T7" s="171">
        <f t="shared" si="7"/>
        <v>1431</v>
      </c>
      <c r="U7" s="171">
        <f t="shared" si="7"/>
        <v>871</v>
      </c>
      <c r="V7" s="171">
        <f t="shared" si="7"/>
        <v>468</v>
      </c>
      <c r="W7" s="171">
        <f t="shared" si="7"/>
        <v>188</v>
      </c>
      <c r="X7" s="171">
        <f t="shared" si="7"/>
        <v>41</v>
      </c>
      <c r="Y7" s="171">
        <f t="shared" si="7"/>
        <v>1</v>
      </c>
      <c r="Z7" s="218">
        <f aca="true" t="shared" si="8" ref="Z7:Z51">SUM(R7:Y7)</f>
        <v>6097</v>
      </c>
      <c r="AA7" s="169"/>
    </row>
    <row r="8" spans="1:27" s="170" customFormat="1" ht="14.25" customHeight="1">
      <c r="A8" s="180" t="s">
        <v>416</v>
      </c>
      <c r="B8" s="223">
        <f t="shared" si="2"/>
        <v>11657</v>
      </c>
      <c r="C8" s="173">
        <v>479</v>
      </c>
      <c r="D8" s="173">
        <v>528</v>
      </c>
      <c r="E8" s="173">
        <v>604</v>
      </c>
      <c r="F8" s="223">
        <f t="shared" si="4"/>
        <v>1611</v>
      </c>
      <c r="G8" s="173">
        <v>623</v>
      </c>
      <c r="H8" s="173">
        <v>482</v>
      </c>
      <c r="I8" s="173">
        <v>670</v>
      </c>
      <c r="J8" s="173">
        <v>813</v>
      </c>
      <c r="K8" s="173">
        <v>749</v>
      </c>
      <c r="L8" s="185">
        <v>687</v>
      </c>
      <c r="M8" s="186">
        <v>790</v>
      </c>
      <c r="N8" s="173">
        <v>858</v>
      </c>
      <c r="O8" s="173">
        <v>998</v>
      </c>
      <c r="P8" s="173">
        <v>823</v>
      </c>
      <c r="Q8" s="223">
        <f t="shared" si="6"/>
        <v>7493</v>
      </c>
      <c r="R8" s="173">
        <v>678</v>
      </c>
      <c r="S8" s="173">
        <v>702</v>
      </c>
      <c r="T8" s="173">
        <v>632</v>
      </c>
      <c r="U8" s="173">
        <v>325</v>
      </c>
      <c r="V8" s="173">
        <v>152</v>
      </c>
      <c r="W8" s="173">
        <v>58</v>
      </c>
      <c r="X8" s="173">
        <v>6</v>
      </c>
      <c r="Y8" s="173">
        <v>0</v>
      </c>
      <c r="Z8" s="229">
        <f t="shared" si="8"/>
        <v>2553</v>
      </c>
      <c r="AA8" s="169"/>
    </row>
    <row r="9" spans="1:27" s="170" customFormat="1" ht="14.25" customHeight="1">
      <c r="A9" s="181" t="s">
        <v>417</v>
      </c>
      <c r="B9" s="226">
        <f t="shared" si="2"/>
        <v>12659</v>
      </c>
      <c r="C9" s="174">
        <v>508</v>
      </c>
      <c r="D9" s="174">
        <v>531</v>
      </c>
      <c r="E9" s="174">
        <v>540</v>
      </c>
      <c r="F9" s="226">
        <f t="shared" si="4"/>
        <v>1579</v>
      </c>
      <c r="G9" s="174">
        <v>598</v>
      </c>
      <c r="H9" s="174">
        <v>562</v>
      </c>
      <c r="I9" s="174">
        <v>704</v>
      </c>
      <c r="J9" s="174">
        <v>856</v>
      </c>
      <c r="K9" s="174">
        <v>681</v>
      </c>
      <c r="L9" s="187">
        <v>754</v>
      </c>
      <c r="M9" s="188">
        <v>725</v>
      </c>
      <c r="N9" s="174">
        <v>852</v>
      </c>
      <c r="O9" s="174">
        <v>965</v>
      </c>
      <c r="P9" s="174">
        <v>839</v>
      </c>
      <c r="Q9" s="226">
        <f t="shared" si="6"/>
        <v>7536</v>
      </c>
      <c r="R9" s="174">
        <v>804</v>
      </c>
      <c r="S9" s="174">
        <v>913</v>
      </c>
      <c r="T9" s="174">
        <v>799</v>
      </c>
      <c r="U9" s="174">
        <v>546</v>
      </c>
      <c r="V9" s="174">
        <v>316</v>
      </c>
      <c r="W9" s="174">
        <v>130</v>
      </c>
      <c r="X9" s="174">
        <v>35</v>
      </c>
      <c r="Y9" s="174">
        <v>1</v>
      </c>
      <c r="Z9" s="230">
        <f t="shared" si="8"/>
        <v>3544</v>
      </c>
      <c r="AA9" s="169"/>
    </row>
    <row r="10" spans="1:27" s="170" customFormat="1" ht="14.25" customHeight="1">
      <c r="A10" s="180" t="s">
        <v>419</v>
      </c>
      <c r="B10" s="223">
        <f t="shared" si="2"/>
        <v>14321</v>
      </c>
      <c r="C10" s="172">
        <f>C11+C12</f>
        <v>650</v>
      </c>
      <c r="D10" s="172">
        <f>D11+D12</f>
        <v>739</v>
      </c>
      <c r="E10" s="172">
        <f>E11+E12</f>
        <v>790</v>
      </c>
      <c r="F10" s="223">
        <f t="shared" si="4"/>
        <v>2179</v>
      </c>
      <c r="G10" s="172">
        <f aca="true" t="shared" si="9" ref="G10:P10">G11+G12</f>
        <v>796</v>
      </c>
      <c r="H10" s="172">
        <f t="shared" si="9"/>
        <v>689</v>
      </c>
      <c r="I10" s="172">
        <f t="shared" si="9"/>
        <v>894</v>
      </c>
      <c r="J10" s="172">
        <f t="shared" si="9"/>
        <v>1067</v>
      </c>
      <c r="K10" s="172">
        <f t="shared" si="9"/>
        <v>986</v>
      </c>
      <c r="L10" s="189">
        <f t="shared" si="9"/>
        <v>947</v>
      </c>
      <c r="M10" s="190">
        <f t="shared" si="9"/>
        <v>1005</v>
      </c>
      <c r="N10" s="172">
        <f t="shared" si="9"/>
        <v>1141</v>
      </c>
      <c r="O10" s="172">
        <f t="shared" si="9"/>
        <v>1144</v>
      </c>
      <c r="P10" s="172">
        <f t="shared" si="9"/>
        <v>839</v>
      </c>
      <c r="Q10" s="223">
        <f t="shared" si="6"/>
        <v>9508</v>
      </c>
      <c r="R10" s="172">
        <f aca="true" t="shared" si="10" ref="R10:Y10">R11+R12</f>
        <v>714</v>
      </c>
      <c r="S10" s="172">
        <f t="shared" si="10"/>
        <v>677</v>
      </c>
      <c r="T10" s="172">
        <f t="shared" si="10"/>
        <v>596</v>
      </c>
      <c r="U10" s="172">
        <f t="shared" si="10"/>
        <v>385</v>
      </c>
      <c r="V10" s="172">
        <f t="shared" si="10"/>
        <v>162</v>
      </c>
      <c r="W10" s="172">
        <f t="shared" si="10"/>
        <v>82</v>
      </c>
      <c r="X10" s="172">
        <f t="shared" si="10"/>
        <v>16</v>
      </c>
      <c r="Y10" s="172">
        <f t="shared" si="10"/>
        <v>2</v>
      </c>
      <c r="Z10" s="229">
        <f t="shared" si="8"/>
        <v>2634</v>
      </c>
      <c r="AA10" s="169"/>
    </row>
    <row r="11" spans="1:27" s="170" customFormat="1" ht="14.25" customHeight="1">
      <c r="A11" s="180" t="s">
        <v>416</v>
      </c>
      <c r="B11" s="223">
        <f t="shared" si="2"/>
        <v>7184</v>
      </c>
      <c r="C11" s="173">
        <v>336</v>
      </c>
      <c r="D11" s="173">
        <v>386</v>
      </c>
      <c r="E11" s="173">
        <v>403</v>
      </c>
      <c r="F11" s="223">
        <f t="shared" si="4"/>
        <v>1125</v>
      </c>
      <c r="G11" s="173">
        <v>411</v>
      </c>
      <c r="H11" s="173">
        <v>358</v>
      </c>
      <c r="I11" s="173">
        <v>468</v>
      </c>
      <c r="J11" s="173">
        <v>571</v>
      </c>
      <c r="K11" s="173">
        <v>510</v>
      </c>
      <c r="L11" s="185">
        <v>482</v>
      </c>
      <c r="M11" s="186">
        <v>530</v>
      </c>
      <c r="N11" s="173">
        <v>596</v>
      </c>
      <c r="O11" s="173">
        <v>585</v>
      </c>
      <c r="P11" s="173">
        <v>439</v>
      </c>
      <c r="Q11" s="223">
        <f t="shared" si="6"/>
        <v>4950</v>
      </c>
      <c r="R11" s="173">
        <v>350</v>
      </c>
      <c r="S11" s="173">
        <v>308</v>
      </c>
      <c r="T11" s="173">
        <v>261</v>
      </c>
      <c r="U11" s="173">
        <v>127</v>
      </c>
      <c r="V11" s="173">
        <v>45</v>
      </c>
      <c r="W11" s="173">
        <v>13</v>
      </c>
      <c r="X11" s="173">
        <v>5</v>
      </c>
      <c r="Y11" s="173">
        <v>0</v>
      </c>
      <c r="Z11" s="229">
        <f t="shared" si="8"/>
        <v>1109</v>
      </c>
      <c r="AA11" s="169"/>
    </row>
    <row r="12" spans="1:27" s="170" customFormat="1" ht="14.25" customHeight="1">
      <c r="A12" s="180" t="s">
        <v>417</v>
      </c>
      <c r="B12" s="223">
        <f t="shared" si="2"/>
        <v>7137</v>
      </c>
      <c r="C12" s="173">
        <v>314</v>
      </c>
      <c r="D12" s="173">
        <v>353</v>
      </c>
      <c r="E12" s="173">
        <v>387</v>
      </c>
      <c r="F12" s="223">
        <f t="shared" si="4"/>
        <v>1054</v>
      </c>
      <c r="G12" s="173">
        <v>385</v>
      </c>
      <c r="H12" s="173">
        <v>331</v>
      </c>
      <c r="I12" s="173">
        <v>426</v>
      </c>
      <c r="J12" s="173">
        <v>496</v>
      </c>
      <c r="K12" s="173">
        <v>476</v>
      </c>
      <c r="L12" s="185">
        <v>465</v>
      </c>
      <c r="M12" s="186">
        <v>475</v>
      </c>
      <c r="N12" s="173">
        <v>545</v>
      </c>
      <c r="O12" s="173">
        <v>559</v>
      </c>
      <c r="P12" s="173">
        <v>400</v>
      </c>
      <c r="Q12" s="223">
        <f t="shared" si="6"/>
        <v>4558</v>
      </c>
      <c r="R12" s="173">
        <v>364</v>
      </c>
      <c r="S12" s="173">
        <v>369</v>
      </c>
      <c r="T12" s="173">
        <v>335</v>
      </c>
      <c r="U12" s="173">
        <v>258</v>
      </c>
      <c r="V12" s="173">
        <v>117</v>
      </c>
      <c r="W12" s="173">
        <v>69</v>
      </c>
      <c r="X12" s="173">
        <v>11</v>
      </c>
      <c r="Y12" s="173">
        <v>2</v>
      </c>
      <c r="Z12" s="229">
        <f t="shared" si="8"/>
        <v>1525</v>
      </c>
      <c r="AA12" s="169"/>
    </row>
    <row r="13" spans="1:27" s="170" customFormat="1" ht="14.25" customHeight="1">
      <c r="A13" s="179" t="s">
        <v>420</v>
      </c>
      <c r="B13" s="216">
        <f t="shared" si="2"/>
        <v>3497</v>
      </c>
      <c r="C13" s="171">
        <f>C14+C15</f>
        <v>80</v>
      </c>
      <c r="D13" s="171">
        <f>D14+D15</f>
        <v>121</v>
      </c>
      <c r="E13" s="171">
        <f>E14+E15</f>
        <v>172</v>
      </c>
      <c r="F13" s="216">
        <f t="shared" si="4"/>
        <v>373</v>
      </c>
      <c r="G13" s="171">
        <f aca="true" t="shared" si="11" ref="G13:P13">G14+G15</f>
        <v>219</v>
      </c>
      <c r="H13" s="171">
        <f t="shared" si="11"/>
        <v>169</v>
      </c>
      <c r="I13" s="171">
        <f t="shared" si="11"/>
        <v>182</v>
      </c>
      <c r="J13" s="171">
        <f t="shared" si="11"/>
        <v>174</v>
      </c>
      <c r="K13" s="171">
        <f t="shared" si="11"/>
        <v>134</v>
      </c>
      <c r="L13" s="183">
        <f t="shared" si="11"/>
        <v>207</v>
      </c>
      <c r="M13" s="184">
        <f t="shared" si="11"/>
        <v>245</v>
      </c>
      <c r="N13" s="171">
        <f t="shared" si="11"/>
        <v>302</v>
      </c>
      <c r="O13" s="171">
        <f t="shared" si="11"/>
        <v>309</v>
      </c>
      <c r="P13" s="171">
        <f t="shared" si="11"/>
        <v>212</v>
      </c>
      <c r="Q13" s="216">
        <f t="shared" si="6"/>
        <v>2153</v>
      </c>
      <c r="R13" s="171">
        <f aca="true" t="shared" si="12" ref="R13:Y13">R14+R15</f>
        <v>216</v>
      </c>
      <c r="S13" s="171">
        <f t="shared" si="12"/>
        <v>246</v>
      </c>
      <c r="T13" s="171">
        <f t="shared" si="12"/>
        <v>238</v>
      </c>
      <c r="U13" s="171">
        <f t="shared" si="12"/>
        <v>159</v>
      </c>
      <c r="V13" s="171">
        <f t="shared" si="12"/>
        <v>79</v>
      </c>
      <c r="W13" s="171">
        <f t="shared" si="12"/>
        <v>26</v>
      </c>
      <c r="X13" s="171">
        <f t="shared" si="12"/>
        <v>6</v>
      </c>
      <c r="Y13" s="171">
        <f t="shared" si="12"/>
        <v>1</v>
      </c>
      <c r="Z13" s="218">
        <f t="shared" si="8"/>
        <v>971</v>
      </c>
      <c r="AA13" s="169"/>
    </row>
    <row r="14" spans="1:27" s="170" customFormat="1" ht="14.25" customHeight="1">
      <c r="A14" s="180" t="s">
        <v>416</v>
      </c>
      <c r="B14" s="223">
        <f t="shared" si="2"/>
        <v>1732</v>
      </c>
      <c r="C14" s="173">
        <v>41</v>
      </c>
      <c r="D14" s="173">
        <v>68</v>
      </c>
      <c r="E14" s="173">
        <v>97</v>
      </c>
      <c r="F14" s="223">
        <f t="shared" si="4"/>
        <v>206</v>
      </c>
      <c r="G14" s="173">
        <v>113</v>
      </c>
      <c r="H14" s="173">
        <v>86</v>
      </c>
      <c r="I14" s="173">
        <v>95</v>
      </c>
      <c r="J14" s="173">
        <v>88</v>
      </c>
      <c r="K14" s="173">
        <v>74</v>
      </c>
      <c r="L14" s="185">
        <v>102</v>
      </c>
      <c r="M14" s="186">
        <v>119</v>
      </c>
      <c r="N14" s="173">
        <v>164</v>
      </c>
      <c r="O14" s="173">
        <v>151</v>
      </c>
      <c r="P14" s="173">
        <v>120</v>
      </c>
      <c r="Q14" s="223">
        <f t="shared" si="6"/>
        <v>1112</v>
      </c>
      <c r="R14" s="173">
        <v>102</v>
      </c>
      <c r="S14" s="173">
        <v>125</v>
      </c>
      <c r="T14" s="173">
        <v>95</v>
      </c>
      <c r="U14" s="173">
        <v>62</v>
      </c>
      <c r="V14" s="173">
        <v>21</v>
      </c>
      <c r="W14" s="173">
        <v>6</v>
      </c>
      <c r="X14" s="173">
        <v>2</v>
      </c>
      <c r="Y14" s="173">
        <v>1</v>
      </c>
      <c r="Z14" s="229">
        <f t="shared" si="8"/>
        <v>414</v>
      </c>
      <c r="AA14" s="169"/>
    </row>
    <row r="15" spans="1:27" s="170" customFormat="1" ht="14.25" customHeight="1">
      <c r="A15" s="181" t="s">
        <v>417</v>
      </c>
      <c r="B15" s="226">
        <f t="shared" si="2"/>
        <v>1765</v>
      </c>
      <c r="C15" s="174">
        <v>39</v>
      </c>
      <c r="D15" s="174">
        <v>53</v>
      </c>
      <c r="E15" s="174">
        <v>75</v>
      </c>
      <c r="F15" s="226">
        <f t="shared" si="4"/>
        <v>167</v>
      </c>
      <c r="G15" s="174">
        <v>106</v>
      </c>
      <c r="H15" s="174">
        <v>83</v>
      </c>
      <c r="I15" s="174">
        <v>87</v>
      </c>
      <c r="J15" s="174">
        <v>86</v>
      </c>
      <c r="K15" s="174">
        <v>60</v>
      </c>
      <c r="L15" s="187">
        <v>105</v>
      </c>
      <c r="M15" s="188">
        <v>126</v>
      </c>
      <c r="N15" s="174">
        <v>138</v>
      </c>
      <c r="O15" s="174">
        <v>158</v>
      </c>
      <c r="P15" s="174">
        <v>92</v>
      </c>
      <c r="Q15" s="226">
        <f t="shared" si="6"/>
        <v>1041</v>
      </c>
      <c r="R15" s="174">
        <v>114</v>
      </c>
      <c r="S15" s="174">
        <v>121</v>
      </c>
      <c r="T15" s="174">
        <v>143</v>
      </c>
      <c r="U15" s="174">
        <v>97</v>
      </c>
      <c r="V15" s="174">
        <v>58</v>
      </c>
      <c r="W15" s="174">
        <v>20</v>
      </c>
      <c r="X15" s="174">
        <v>4</v>
      </c>
      <c r="Y15" s="174">
        <v>0</v>
      </c>
      <c r="Z15" s="230">
        <f t="shared" si="8"/>
        <v>557</v>
      </c>
      <c r="AA15" s="169"/>
    </row>
    <row r="16" spans="1:27" s="170" customFormat="1" ht="14.25" customHeight="1">
      <c r="A16" s="180" t="s">
        <v>421</v>
      </c>
      <c r="B16" s="223">
        <f t="shared" si="2"/>
        <v>11655</v>
      </c>
      <c r="C16" s="172">
        <f>C17+C18</f>
        <v>621</v>
      </c>
      <c r="D16" s="172">
        <f>D17+D18</f>
        <v>621</v>
      </c>
      <c r="E16" s="172">
        <f>E17+E18</f>
        <v>611</v>
      </c>
      <c r="F16" s="223">
        <f t="shared" si="4"/>
        <v>1853</v>
      </c>
      <c r="G16" s="172">
        <f aca="true" t="shared" si="13" ref="G16:P16">G17+G18</f>
        <v>648</v>
      </c>
      <c r="H16" s="172">
        <f t="shared" si="13"/>
        <v>619</v>
      </c>
      <c r="I16" s="172">
        <f t="shared" si="13"/>
        <v>725</v>
      </c>
      <c r="J16" s="172">
        <f t="shared" si="13"/>
        <v>904</v>
      </c>
      <c r="K16" s="172">
        <f t="shared" si="13"/>
        <v>827</v>
      </c>
      <c r="L16" s="189">
        <f t="shared" si="13"/>
        <v>710</v>
      </c>
      <c r="M16" s="190">
        <f t="shared" si="13"/>
        <v>701</v>
      </c>
      <c r="N16" s="172">
        <f t="shared" si="13"/>
        <v>843</v>
      </c>
      <c r="O16" s="172">
        <f t="shared" si="13"/>
        <v>855</v>
      </c>
      <c r="P16" s="172">
        <f t="shared" si="13"/>
        <v>736</v>
      </c>
      <c r="Q16" s="223">
        <f t="shared" si="6"/>
        <v>7568</v>
      </c>
      <c r="R16" s="172">
        <f aca="true" t="shared" si="14" ref="R16:Y16">R17+R18</f>
        <v>611</v>
      </c>
      <c r="S16" s="172">
        <f t="shared" si="14"/>
        <v>573</v>
      </c>
      <c r="T16" s="172">
        <f t="shared" si="14"/>
        <v>456</v>
      </c>
      <c r="U16" s="172">
        <f t="shared" si="14"/>
        <v>357</v>
      </c>
      <c r="V16" s="172">
        <f t="shared" si="14"/>
        <v>163</v>
      </c>
      <c r="W16" s="172">
        <f t="shared" si="14"/>
        <v>56</v>
      </c>
      <c r="X16" s="172">
        <f t="shared" si="14"/>
        <v>11</v>
      </c>
      <c r="Y16" s="171">
        <f t="shared" si="14"/>
        <v>7</v>
      </c>
      <c r="Z16" s="229">
        <f t="shared" si="8"/>
        <v>2234</v>
      </c>
      <c r="AA16" s="169"/>
    </row>
    <row r="17" spans="1:27" s="170" customFormat="1" ht="14.25" customHeight="1">
      <c r="A17" s="180" t="s">
        <v>416</v>
      </c>
      <c r="B17" s="223">
        <f t="shared" si="2"/>
        <v>5720</v>
      </c>
      <c r="C17" s="173">
        <v>298</v>
      </c>
      <c r="D17" s="173">
        <v>331</v>
      </c>
      <c r="E17" s="173">
        <v>319</v>
      </c>
      <c r="F17" s="223">
        <f t="shared" si="4"/>
        <v>948</v>
      </c>
      <c r="G17" s="173">
        <v>328</v>
      </c>
      <c r="H17" s="173">
        <v>326</v>
      </c>
      <c r="I17" s="173">
        <v>380</v>
      </c>
      <c r="J17" s="173">
        <v>450</v>
      </c>
      <c r="K17" s="173">
        <v>408</v>
      </c>
      <c r="L17" s="185">
        <v>363</v>
      </c>
      <c r="M17" s="186">
        <v>356</v>
      </c>
      <c r="N17" s="173">
        <v>399</v>
      </c>
      <c r="O17" s="173">
        <v>433</v>
      </c>
      <c r="P17" s="173">
        <v>371</v>
      </c>
      <c r="Q17" s="223">
        <f t="shared" si="6"/>
        <v>3814</v>
      </c>
      <c r="R17" s="173">
        <v>298</v>
      </c>
      <c r="S17" s="173">
        <v>270</v>
      </c>
      <c r="T17" s="173">
        <v>186</v>
      </c>
      <c r="U17" s="173">
        <v>135</v>
      </c>
      <c r="V17" s="173">
        <v>52</v>
      </c>
      <c r="W17" s="173">
        <v>12</v>
      </c>
      <c r="X17" s="173">
        <v>4</v>
      </c>
      <c r="Y17" s="173">
        <v>1</v>
      </c>
      <c r="Z17" s="229">
        <f t="shared" si="8"/>
        <v>958</v>
      </c>
      <c r="AA17" s="169"/>
    </row>
    <row r="18" spans="1:27" s="170" customFormat="1" ht="14.25" customHeight="1">
      <c r="A18" s="180" t="s">
        <v>417</v>
      </c>
      <c r="B18" s="223">
        <f t="shared" si="2"/>
        <v>5935</v>
      </c>
      <c r="C18" s="173">
        <v>323</v>
      </c>
      <c r="D18" s="173">
        <v>290</v>
      </c>
      <c r="E18" s="173">
        <v>292</v>
      </c>
      <c r="F18" s="223">
        <f t="shared" si="4"/>
        <v>905</v>
      </c>
      <c r="G18" s="173">
        <v>320</v>
      </c>
      <c r="H18" s="173">
        <v>293</v>
      </c>
      <c r="I18" s="173">
        <v>345</v>
      </c>
      <c r="J18" s="173">
        <v>454</v>
      </c>
      <c r="K18" s="173">
        <v>419</v>
      </c>
      <c r="L18" s="185">
        <v>347</v>
      </c>
      <c r="M18" s="186">
        <v>345</v>
      </c>
      <c r="N18" s="173">
        <v>444</v>
      </c>
      <c r="O18" s="173">
        <v>422</v>
      </c>
      <c r="P18" s="173">
        <v>365</v>
      </c>
      <c r="Q18" s="223">
        <f t="shared" si="6"/>
        <v>3754</v>
      </c>
      <c r="R18" s="173">
        <v>313</v>
      </c>
      <c r="S18" s="173">
        <v>303</v>
      </c>
      <c r="T18" s="173">
        <v>270</v>
      </c>
      <c r="U18" s="173">
        <v>222</v>
      </c>
      <c r="V18" s="173">
        <v>111</v>
      </c>
      <c r="W18" s="173">
        <v>44</v>
      </c>
      <c r="X18" s="173">
        <v>7</v>
      </c>
      <c r="Y18" s="173">
        <v>6</v>
      </c>
      <c r="Z18" s="229">
        <f t="shared" si="8"/>
        <v>1276</v>
      </c>
      <c r="AA18" s="169"/>
    </row>
    <row r="19" spans="1:27" s="170" customFormat="1" ht="14.25" customHeight="1">
      <c r="A19" s="179" t="s">
        <v>437</v>
      </c>
      <c r="B19" s="216">
        <f>F19+Q19+Z19</f>
        <v>2145</v>
      </c>
      <c r="C19" s="171">
        <f>C20+C21</f>
        <v>58</v>
      </c>
      <c r="D19" s="171">
        <f>D20+D21</f>
        <v>91</v>
      </c>
      <c r="E19" s="171">
        <f>E20+E21</f>
        <v>125</v>
      </c>
      <c r="F19" s="216">
        <f>SUM(C19:E19)</f>
        <v>274</v>
      </c>
      <c r="G19" s="171">
        <f aca="true" t="shared" si="15" ref="G19:P19">G20+G21</f>
        <v>119</v>
      </c>
      <c r="H19" s="171">
        <f t="shared" si="15"/>
        <v>90</v>
      </c>
      <c r="I19" s="171">
        <f t="shared" si="15"/>
        <v>114</v>
      </c>
      <c r="J19" s="171">
        <f t="shared" si="15"/>
        <v>86</v>
      </c>
      <c r="K19" s="171">
        <f t="shared" si="15"/>
        <v>119</v>
      </c>
      <c r="L19" s="183">
        <f t="shared" si="15"/>
        <v>152</v>
      </c>
      <c r="M19" s="184">
        <f t="shared" si="15"/>
        <v>156</v>
      </c>
      <c r="N19" s="171">
        <f t="shared" si="15"/>
        <v>174</v>
      </c>
      <c r="O19" s="171">
        <f t="shared" si="15"/>
        <v>167</v>
      </c>
      <c r="P19" s="171">
        <f t="shared" si="15"/>
        <v>133</v>
      </c>
      <c r="Q19" s="216">
        <f>SUM(G19:P19)</f>
        <v>1310</v>
      </c>
      <c r="R19" s="171">
        <f aca="true" t="shared" si="16" ref="R19:Y19">R20+R21</f>
        <v>149</v>
      </c>
      <c r="S19" s="171">
        <f t="shared" si="16"/>
        <v>125</v>
      </c>
      <c r="T19" s="171">
        <f t="shared" si="16"/>
        <v>139</v>
      </c>
      <c r="U19" s="171">
        <f t="shared" si="16"/>
        <v>80</v>
      </c>
      <c r="V19" s="171">
        <f t="shared" si="16"/>
        <v>41</v>
      </c>
      <c r="W19" s="171">
        <f t="shared" si="16"/>
        <v>17</v>
      </c>
      <c r="X19" s="171">
        <f t="shared" si="16"/>
        <v>9</v>
      </c>
      <c r="Y19" s="171">
        <f t="shared" si="16"/>
        <v>1</v>
      </c>
      <c r="Z19" s="218">
        <f>SUM(R19:Y19)</f>
        <v>561</v>
      </c>
      <c r="AA19" s="169"/>
    </row>
    <row r="20" spans="1:27" s="170" customFormat="1" ht="14.25" customHeight="1">
      <c r="A20" s="180" t="s">
        <v>416</v>
      </c>
      <c r="B20" s="223">
        <f>F20+Q20+Z20</f>
        <v>1036</v>
      </c>
      <c r="C20" s="173">
        <v>30</v>
      </c>
      <c r="D20" s="173">
        <v>43</v>
      </c>
      <c r="E20" s="173">
        <v>60</v>
      </c>
      <c r="F20" s="223">
        <f>SUM(C20:E20)</f>
        <v>133</v>
      </c>
      <c r="G20" s="173">
        <v>67</v>
      </c>
      <c r="H20" s="173">
        <v>38</v>
      </c>
      <c r="I20" s="173">
        <v>58</v>
      </c>
      <c r="J20" s="173">
        <v>38</v>
      </c>
      <c r="K20" s="173">
        <v>62</v>
      </c>
      <c r="L20" s="185">
        <v>79</v>
      </c>
      <c r="M20" s="186">
        <v>79</v>
      </c>
      <c r="N20" s="173">
        <v>94</v>
      </c>
      <c r="O20" s="173">
        <v>92</v>
      </c>
      <c r="P20" s="173">
        <v>65</v>
      </c>
      <c r="Q20" s="223">
        <f>SUM(G20:P20)</f>
        <v>672</v>
      </c>
      <c r="R20" s="173">
        <v>66</v>
      </c>
      <c r="S20" s="173">
        <v>62</v>
      </c>
      <c r="T20" s="173">
        <v>55</v>
      </c>
      <c r="U20" s="173">
        <v>28</v>
      </c>
      <c r="V20" s="173">
        <v>10</v>
      </c>
      <c r="W20" s="173">
        <v>7</v>
      </c>
      <c r="X20" s="173">
        <v>3</v>
      </c>
      <c r="Y20" s="173">
        <v>0</v>
      </c>
      <c r="Z20" s="229">
        <f>SUM(R20:Y20)</f>
        <v>231</v>
      </c>
      <c r="AA20" s="169"/>
    </row>
    <row r="21" spans="1:27" s="170" customFormat="1" ht="14.25" customHeight="1">
      <c r="A21" s="181" t="s">
        <v>417</v>
      </c>
      <c r="B21" s="226">
        <f>F21+Q21+Z21</f>
        <v>1109</v>
      </c>
      <c r="C21" s="174">
        <v>28</v>
      </c>
      <c r="D21" s="174">
        <v>48</v>
      </c>
      <c r="E21" s="174">
        <v>65</v>
      </c>
      <c r="F21" s="226">
        <f>SUM(C21:E21)</f>
        <v>141</v>
      </c>
      <c r="G21" s="174">
        <v>52</v>
      </c>
      <c r="H21" s="174">
        <v>52</v>
      </c>
      <c r="I21" s="174">
        <v>56</v>
      </c>
      <c r="J21" s="174">
        <v>48</v>
      </c>
      <c r="K21" s="174">
        <v>57</v>
      </c>
      <c r="L21" s="187">
        <v>73</v>
      </c>
      <c r="M21" s="188">
        <v>77</v>
      </c>
      <c r="N21" s="174">
        <v>80</v>
      </c>
      <c r="O21" s="174">
        <v>75</v>
      </c>
      <c r="P21" s="174">
        <v>68</v>
      </c>
      <c r="Q21" s="226">
        <f>SUM(G21:P21)</f>
        <v>638</v>
      </c>
      <c r="R21" s="174">
        <v>83</v>
      </c>
      <c r="S21" s="174">
        <v>63</v>
      </c>
      <c r="T21" s="174">
        <v>84</v>
      </c>
      <c r="U21" s="174">
        <v>52</v>
      </c>
      <c r="V21" s="174">
        <v>31</v>
      </c>
      <c r="W21" s="174">
        <v>10</v>
      </c>
      <c r="X21" s="174">
        <v>6</v>
      </c>
      <c r="Y21" s="174">
        <v>1</v>
      </c>
      <c r="Z21" s="230">
        <f>SUM(R21:Y21)</f>
        <v>330</v>
      </c>
      <c r="AA21" s="169"/>
    </row>
    <row r="22" spans="1:27" s="170" customFormat="1" ht="14.25" customHeight="1">
      <c r="A22" s="180" t="s">
        <v>423</v>
      </c>
      <c r="B22" s="223">
        <f t="shared" si="2"/>
        <v>1187</v>
      </c>
      <c r="C22" s="172">
        <f>C23+C24</f>
        <v>23</v>
      </c>
      <c r="D22" s="172">
        <f>D23+D24</f>
        <v>28</v>
      </c>
      <c r="E22" s="172">
        <f>E23+E24</f>
        <v>40</v>
      </c>
      <c r="F22" s="223">
        <f t="shared" si="4"/>
        <v>91</v>
      </c>
      <c r="G22" s="172">
        <f aca="true" t="shared" si="17" ref="G22:P22">G23+G24</f>
        <v>73</v>
      </c>
      <c r="H22" s="172">
        <f t="shared" si="17"/>
        <v>53</v>
      </c>
      <c r="I22" s="172">
        <f t="shared" si="17"/>
        <v>39</v>
      </c>
      <c r="J22" s="172">
        <f t="shared" si="17"/>
        <v>48</v>
      </c>
      <c r="K22" s="172">
        <f t="shared" si="17"/>
        <v>26</v>
      </c>
      <c r="L22" s="189">
        <f t="shared" si="17"/>
        <v>51</v>
      </c>
      <c r="M22" s="190">
        <f t="shared" si="17"/>
        <v>83</v>
      </c>
      <c r="N22" s="172">
        <f t="shared" si="17"/>
        <v>104</v>
      </c>
      <c r="O22" s="172">
        <f t="shared" si="17"/>
        <v>110</v>
      </c>
      <c r="P22" s="172">
        <f t="shared" si="17"/>
        <v>80</v>
      </c>
      <c r="Q22" s="223">
        <f t="shared" si="6"/>
        <v>667</v>
      </c>
      <c r="R22" s="172">
        <f aca="true" t="shared" si="18" ref="R22:Y22">R23+R24</f>
        <v>102</v>
      </c>
      <c r="S22" s="172">
        <f t="shared" si="18"/>
        <v>95</v>
      </c>
      <c r="T22" s="172">
        <f t="shared" si="18"/>
        <v>106</v>
      </c>
      <c r="U22" s="172">
        <f t="shared" si="18"/>
        <v>76</v>
      </c>
      <c r="V22" s="172">
        <f t="shared" si="18"/>
        <v>36</v>
      </c>
      <c r="W22" s="172">
        <f t="shared" si="18"/>
        <v>11</v>
      </c>
      <c r="X22" s="172">
        <f t="shared" si="18"/>
        <v>3</v>
      </c>
      <c r="Y22" s="172">
        <f t="shared" si="18"/>
        <v>0</v>
      </c>
      <c r="Z22" s="229">
        <f t="shared" si="8"/>
        <v>429</v>
      </c>
      <c r="AA22" s="169"/>
    </row>
    <row r="23" spans="1:27" s="170" customFormat="1" ht="14.25" customHeight="1">
      <c r="A23" s="180" t="s">
        <v>416</v>
      </c>
      <c r="B23" s="223">
        <f t="shared" si="2"/>
        <v>559</v>
      </c>
      <c r="C23" s="173">
        <v>11</v>
      </c>
      <c r="D23" s="173">
        <v>10</v>
      </c>
      <c r="E23" s="173">
        <v>17</v>
      </c>
      <c r="F23" s="223">
        <f t="shared" si="4"/>
        <v>38</v>
      </c>
      <c r="G23" s="173">
        <v>39</v>
      </c>
      <c r="H23" s="173">
        <v>22</v>
      </c>
      <c r="I23" s="173">
        <v>17</v>
      </c>
      <c r="J23" s="173">
        <v>28</v>
      </c>
      <c r="K23" s="173">
        <v>10</v>
      </c>
      <c r="L23" s="185">
        <v>28</v>
      </c>
      <c r="M23" s="186">
        <v>35</v>
      </c>
      <c r="N23" s="173">
        <v>56</v>
      </c>
      <c r="O23" s="173">
        <v>59</v>
      </c>
      <c r="P23" s="173">
        <v>37</v>
      </c>
      <c r="Q23" s="223">
        <f t="shared" si="6"/>
        <v>331</v>
      </c>
      <c r="R23" s="173">
        <v>49</v>
      </c>
      <c r="S23" s="173">
        <v>47</v>
      </c>
      <c r="T23" s="173">
        <v>45</v>
      </c>
      <c r="U23" s="173">
        <v>32</v>
      </c>
      <c r="V23" s="173">
        <v>10</v>
      </c>
      <c r="W23" s="173">
        <v>5</v>
      </c>
      <c r="X23" s="173">
        <v>2</v>
      </c>
      <c r="Y23" s="173">
        <v>0</v>
      </c>
      <c r="Z23" s="229">
        <f t="shared" si="8"/>
        <v>190</v>
      </c>
      <c r="AA23" s="169"/>
    </row>
    <row r="24" spans="1:27" s="170" customFormat="1" ht="14.25" customHeight="1">
      <c r="A24" s="180" t="s">
        <v>417</v>
      </c>
      <c r="B24" s="223">
        <f t="shared" si="2"/>
        <v>628</v>
      </c>
      <c r="C24" s="173">
        <v>12</v>
      </c>
      <c r="D24" s="173">
        <v>18</v>
      </c>
      <c r="E24" s="173">
        <v>23</v>
      </c>
      <c r="F24" s="223">
        <f t="shared" si="4"/>
        <v>53</v>
      </c>
      <c r="G24" s="173">
        <v>34</v>
      </c>
      <c r="H24" s="173">
        <v>31</v>
      </c>
      <c r="I24" s="173">
        <v>22</v>
      </c>
      <c r="J24" s="173">
        <v>20</v>
      </c>
      <c r="K24" s="173">
        <v>16</v>
      </c>
      <c r="L24" s="185">
        <v>23</v>
      </c>
      <c r="M24" s="186">
        <v>48</v>
      </c>
      <c r="N24" s="173">
        <v>48</v>
      </c>
      <c r="O24" s="173">
        <v>51</v>
      </c>
      <c r="P24" s="173">
        <v>43</v>
      </c>
      <c r="Q24" s="223">
        <f t="shared" si="6"/>
        <v>336</v>
      </c>
      <c r="R24" s="173">
        <v>53</v>
      </c>
      <c r="S24" s="173">
        <v>48</v>
      </c>
      <c r="T24" s="173">
        <v>61</v>
      </c>
      <c r="U24" s="173">
        <v>44</v>
      </c>
      <c r="V24" s="173">
        <v>26</v>
      </c>
      <c r="W24" s="173">
        <v>6</v>
      </c>
      <c r="X24" s="173">
        <v>1</v>
      </c>
      <c r="Y24" s="173">
        <v>0</v>
      </c>
      <c r="Z24" s="229">
        <f t="shared" si="8"/>
        <v>239</v>
      </c>
      <c r="AA24" s="169"/>
    </row>
    <row r="25" spans="1:27" s="170" customFormat="1" ht="14.25" customHeight="1">
      <c r="A25" s="179" t="s">
        <v>424</v>
      </c>
      <c r="B25" s="216">
        <f t="shared" si="2"/>
        <v>2393</v>
      </c>
      <c r="C25" s="171">
        <f>C26+C27</f>
        <v>61</v>
      </c>
      <c r="D25" s="171">
        <f>D26+D27</f>
        <v>82</v>
      </c>
      <c r="E25" s="171">
        <f>E26+E27</f>
        <v>105</v>
      </c>
      <c r="F25" s="216">
        <f t="shared" si="4"/>
        <v>248</v>
      </c>
      <c r="G25" s="171">
        <f aca="true" t="shared" si="19" ref="G25:P25">G26+G27</f>
        <v>139</v>
      </c>
      <c r="H25" s="171">
        <f t="shared" si="19"/>
        <v>106</v>
      </c>
      <c r="I25" s="171">
        <f t="shared" si="19"/>
        <v>119</v>
      </c>
      <c r="J25" s="171">
        <f t="shared" si="19"/>
        <v>116</v>
      </c>
      <c r="K25" s="171">
        <f t="shared" si="19"/>
        <v>109</v>
      </c>
      <c r="L25" s="183">
        <f t="shared" si="19"/>
        <v>122</v>
      </c>
      <c r="M25" s="184">
        <f t="shared" si="19"/>
        <v>180</v>
      </c>
      <c r="N25" s="171">
        <f t="shared" si="19"/>
        <v>223</v>
      </c>
      <c r="O25" s="171">
        <f t="shared" si="19"/>
        <v>239</v>
      </c>
      <c r="P25" s="171">
        <f t="shared" si="19"/>
        <v>125</v>
      </c>
      <c r="Q25" s="216">
        <f t="shared" si="6"/>
        <v>1478</v>
      </c>
      <c r="R25" s="171">
        <f aca="true" t="shared" si="20" ref="R25:Y25">R26+R27</f>
        <v>156</v>
      </c>
      <c r="S25" s="171">
        <f t="shared" si="20"/>
        <v>135</v>
      </c>
      <c r="T25" s="171">
        <f t="shared" si="20"/>
        <v>178</v>
      </c>
      <c r="U25" s="171">
        <f t="shared" si="20"/>
        <v>130</v>
      </c>
      <c r="V25" s="171">
        <f t="shared" si="20"/>
        <v>44</v>
      </c>
      <c r="W25" s="171">
        <f t="shared" si="20"/>
        <v>24</v>
      </c>
      <c r="X25" s="171">
        <f t="shared" si="20"/>
        <v>0</v>
      </c>
      <c r="Y25" s="171">
        <f t="shared" si="20"/>
        <v>0</v>
      </c>
      <c r="Z25" s="218">
        <f t="shared" si="8"/>
        <v>667</v>
      </c>
      <c r="AA25" s="169"/>
    </row>
    <row r="26" spans="1:27" s="170" customFormat="1" ht="14.25" customHeight="1">
      <c r="A26" s="180" t="s">
        <v>416</v>
      </c>
      <c r="B26" s="223">
        <f t="shared" si="2"/>
        <v>1174</v>
      </c>
      <c r="C26" s="173">
        <v>34</v>
      </c>
      <c r="D26" s="173">
        <v>39</v>
      </c>
      <c r="E26" s="173">
        <v>59</v>
      </c>
      <c r="F26" s="223">
        <f t="shared" si="4"/>
        <v>132</v>
      </c>
      <c r="G26" s="173">
        <v>66</v>
      </c>
      <c r="H26" s="173">
        <v>63</v>
      </c>
      <c r="I26" s="173">
        <v>58</v>
      </c>
      <c r="J26" s="173">
        <v>60</v>
      </c>
      <c r="K26" s="173">
        <v>55</v>
      </c>
      <c r="L26" s="185">
        <v>64</v>
      </c>
      <c r="M26" s="186">
        <v>95</v>
      </c>
      <c r="N26" s="173">
        <v>118</v>
      </c>
      <c r="O26" s="173">
        <v>124</v>
      </c>
      <c r="P26" s="173">
        <v>60</v>
      </c>
      <c r="Q26" s="223">
        <f t="shared" si="6"/>
        <v>763</v>
      </c>
      <c r="R26" s="173">
        <v>82</v>
      </c>
      <c r="S26" s="173">
        <v>55</v>
      </c>
      <c r="T26" s="173">
        <v>80</v>
      </c>
      <c r="U26" s="173">
        <v>44</v>
      </c>
      <c r="V26" s="173">
        <v>13</v>
      </c>
      <c r="W26" s="173">
        <v>5</v>
      </c>
      <c r="X26" s="173">
        <v>0</v>
      </c>
      <c r="Y26" s="173">
        <v>0</v>
      </c>
      <c r="Z26" s="229">
        <f t="shared" si="8"/>
        <v>279</v>
      </c>
      <c r="AA26" s="169"/>
    </row>
    <row r="27" spans="1:27" s="170" customFormat="1" ht="14.25" customHeight="1">
      <c r="A27" s="181" t="s">
        <v>417</v>
      </c>
      <c r="B27" s="226">
        <f t="shared" si="2"/>
        <v>1219</v>
      </c>
      <c r="C27" s="174">
        <v>27</v>
      </c>
      <c r="D27" s="174">
        <v>43</v>
      </c>
      <c r="E27" s="174">
        <v>46</v>
      </c>
      <c r="F27" s="226">
        <f t="shared" si="4"/>
        <v>116</v>
      </c>
      <c r="G27" s="174">
        <v>73</v>
      </c>
      <c r="H27" s="174">
        <v>43</v>
      </c>
      <c r="I27" s="174">
        <v>61</v>
      </c>
      <c r="J27" s="174">
        <v>56</v>
      </c>
      <c r="K27" s="174">
        <v>54</v>
      </c>
      <c r="L27" s="187">
        <v>58</v>
      </c>
      <c r="M27" s="188">
        <v>85</v>
      </c>
      <c r="N27" s="174">
        <v>105</v>
      </c>
      <c r="O27" s="174">
        <v>115</v>
      </c>
      <c r="P27" s="174">
        <v>65</v>
      </c>
      <c r="Q27" s="226">
        <f t="shared" si="6"/>
        <v>715</v>
      </c>
      <c r="R27" s="174">
        <v>74</v>
      </c>
      <c r="S27" s="174">
        <v>80</v>
      </c>
      <c r="T27" s="174">
        <v>98</v>
      </c>
      <c r="U27" s="174">
        <v>86</v>
      </c>
      <c r="V27" s="174">
        <v>31</v>
      </c>
      <c r="W27" s="174">
        <v>19</v>
      </c>
      <c r="X27" s="174">
        <v>0</v>
      </c>
      <c r="Y27" s="174">
        <v>0</v>
      </c>
      <c r="Z27" s="230">
        <f t="shared" si="8"/>
        <v>388</v>
      </c>
      <c r="AA27" s="169"/>
    </row>
    <row r="28" spans="1:27" s="170" customFormat="1" ht="14.25" customHeight="1">
      <c r="A28" s="179" t="s">
        <v>425</v>
      </c>
      <c r="B28" s="223">
        <f t="shared" si="2"/>
        <v>9608</v>
      </c>
      <c r="C28" s="172">
        <f>C29+C30</f>
        <v>451</v>
      </c>
      <c r="D28" s="172">
        <f>D29+D30</f>
        <v>540</v>
      </c>
      <c r="E28" s="172">
        <f>E29+E30</f>
        <v>537</v>
      </c>
      <c r="F28" s="223">
        <f t="shared" si="4"/>
        <v>1528</v>
      </c>
      <c r="G28" s="172">
        <f aca="true" t="shared" si="21" ref="G28:P28">G29+G30</f>
        <v>496</v>
      </c>
      <c r="H28" s="172">
        <f t="shared" si="21"/>
        <v>511</v>
      </c>
      <c r="I28" s="172">
        <f t="shared" si="21"/>
        <v>622</v>
      </c>
      <c r="J28" s="172">
        <f t="shared" si="21"/>
        <v>751</v>
      </c>
      <c r="K28" s="172">
        <f t="shared" si="21"/>
        <v>738</v>
      </c>
      <c r="L28" s="189">
        <f t="shared" si="21"/>
        <v>649</v>
      </c>
      <c r="M28" s="190">
        <f t="shared" si="21"/>
        <v>629</v>
      </c>
      <c r="N28" s="172">
        <f t="shared" si="21"/>
        <v>707</v>
      </c>
      <c r="O28" s="172">
        <f t="shared" si="21"/>
        <v>773</v>
      </c>
      <c r="P28" s="172">
        <f t="shared" si="21"/>
        <v>536</v>
      </c>
      <c r="Q28" s="223">
        <f t="shared" si="6"/>
        <v>6412</v>
      </c>
      <c r="R28" s="172">
        <f aca="true" t="shared" si="22" ref="R28:X28">R29+R30</f>
        <v>441</v>
      </c>
      <c r="S28" s="172">
        <f t="shared" si="22"/>
        <v>342</v>
      </c>
      <c r="T28" s="172">
        <f t="shared" si="22"/>
        <v>347</v>
      </c>
      <c r="U28" s="172">
        <f t="shared" si="22"/>
        <v>288</v>
      </c>
      <c r="V28" s="172">
        <f t="shared" si="22"/>
        <v>147</v>
      </c>
      <c r="W28" s="172">
        <f t="shared" si="22"/>
        <v>82</v>
      </c>
      <c r="X28" s="172">
        <f t="shared" si="22"/>
        <v>15</v>
      </c>
      <c r="Y28" s="172">
        <f>SUM(Y29:Y30)</f>
        <v>6</v>
      </c>
      <c r="Z28" s="229">
        <f t="shared" si="8"/>
        <v>1668</v>
      </c>
      <c r="AA28" s="169"/>
    </row>
    <row r="29" spans="1:27" s="170" customFormat="1" ht="14.25" customHeight="1">
      <c r="A29" s="180" t="s">
        <v>416</v>
      </c>
      <c r="B29" s="223">
        <f t="shared" si="2"/>
        <v>4751</v>
      </c>
      <c r="C29" s="173">
        <v>220</v>
      </c>
      <c r="D29" s="173">
        <v>277</v>
      </c>
      <c r="E29" s="173">
        <v>298</v>
      </c>
      <c r="F29" s="223">
        <f t="shared" si="4"/>
        <v>795</v>
      </c>
      <c r="G29" s="173">
        <v>229</v>
      </c>
      <c r="H29" s="173">
        <v>263</v>
      </c>
      <c r="I29" s="173">
        <v>310</v>
      </c>
      <c r="J29" s="173">
        <v>379</v>
      </c>
      <c r="K29" s="173">
        <v>386</v>
      </c>
      <c r="L29" s="185">
        <v>349</v>
      </c>
      <c r="M29" s="186">
        <v>331</v>
      </c>
      <c r="N29" s="173">
        <v>359</v>
      </c>
      <c r="O29" s="173">
        <v>401</v>
      </c>
      <c r="P29" s="173">
        <v>267</v>
      </c>
      <c r="Q29" s="223">
        <f t="shared" si="6"/>
        <v>3274</v>
      </c>
      <c r="R29" s="173">
        <v>231</v>
      </c>
      <c r="S29" s="173">
        <v>164</v>
      </c>
      <c r="T29" s="173">
        <v>137</v>
      </c>
      <c r="U29" s="173">
        <v>98</v>
      </c>
      <c r="V29" s="173">
        <v>35</v>
      </c>
      <c r="W29" s="173">
        <v>15</v>
      </c>
      <c r="X29" s="173">
        <v>2</v>
      </c>
      <c r="Y29" s="173">
        <v>0</v>
      </c>
      <c r="Z29" s="229">
        <f t="shared" si="8"/>
        <v>682</v>
      </c>
      <c r="AA29" s="169"/>
    </row>
    <row r="30" spans="1:27" s="170" customFormat="1" ht="14.25" customHeight="1">
      <c r="A30" s="180" t="s">
        <v>417</v>
      </c>
      <c r="B30" s="223">
        <f t="shared" si="2"/>
        <v>4857</v>
      </c>
      <c r="C30" s="173">
        <v>231</v>
      </c>
      <c r="D30" s="173">
        <v>263</v>
      </c>
      <c r="E30" s="173">
        <v>239</v>
      </c>
      <c r="F30" s="223">
        <f t="shared" si="4"/>
        <v>733</v>
      </c>
      <c r="G30" s="173">
        <v>267</v>
      </c>
      <c r="H30" s="173">
        <v>248</v>
      </c>
      <c r="I30" s="173">
        <v>312</v>
      </c>
      <c r="J30" s="173">
        <v>372</v>
      </c>
      <c r="K30" s="173">
        <v>352</v>
      </c>
      <c r="L30" s="185">
        <v>300</v>
      </c>
      <c r="M30" s="186">
        <v>298</v>
      </c>
      <c r="N30" s="173">
        <v>348</v>
      </c>
      <c r="O30" s="173">
        <v>372</v>
      </c>
      <c r="P30" s="173">
        <v>269</v>
      </c>
      <c r="Q30" s="223">
        <f t="shared" si="6"/>
        <v>3138</v>
      </c>
      <c r="R30" s="173">
        <v>210</v>
      </c>
      <c r="S30" s="173">
        <v>178</v>
      </c>
      <c r="T30" s="173">
        <v>210</v>
      </c>
      <c r="U30" s="173">
        <v>190</v>
      </c>
      <c r="V30" s="173">
        <v>112</v>
      </c>
      <c r="W30" s="173">
        <v>67</v>
      </c>
      <c r="X30" s="173">
        <v>13</v>
      </c>
      <c r="Y30" s="173">
        <v>6</v>
      </c>
      <c r="Z30" s="229">
        <f t="shared" si="8"/>
        <v>986</v>
      </c>
      <c r="AA30" s="169"/>
    </row>
    <row r="31" spans="1:27" s="170" customFormat="1" ht="14.25" customHeight="1">
      <c r="A31" s="179" t="s">
        <v>426</v>
      </c>
      <c r="B31" s="216">
        <f t="shared" si="2"/>
        <v>16287</v>
      </c>
      <c r="C31" s="171">
        <f>C32+C33</f>
        <v>986</v>
      </c>
      <c r="D31" s="171">
        <f>D32+D33</f>
        <v>1037</v>
      </c>
      <c r="E31" s="171">
        <f>E32+E33</f>
        <v>908</v>
      </c>
      <c r="F31" s="216">
        <f t="shared" si="4"/>
        <v>2931</v>
      </c>
      <c r="G31" s="171">
        <f aca="true" t="shared" si="23" ref="G31:P31">G32+G33</f>
        <v>851</v>
      </c>
      <c r="H31" s="171">
        <f t="shared" si="23"/>
        <v>858</v>
      </c>
      <c r="I31" s="171">
        <f t="shared" si="23"/>
        <v>1336</v>
      </c>
      <c r="J31" s="171">
        <f t="shared" si="23"/>
        <v>1718</v>
      </c>
      <c r="K31" s="171">
        <f t="shared" si="23"/>
        <v>1317</v>
      </c>
      <c r="L31" s="183">
        <f t="shared" si="23"/>
        <v>1030</v>
      </c>
      <c r="M31" s="184">
        <f t="shared" si="23"/>
        <v>1023</v>
      </c>
      <c r="N31" s="171">
        <f t="shared" si="23"/>
        <v>1159</v>
      </c>
      <c r="O31" s="171">
        <f t="shared" si="23"/>
        <v>1263</v>
      </c>
      <c r="P31" s="171">
        <f t="shared" si="23"/>
        <v>915</v>
      </c>
      <c r="Q31" s="216">
        <f t="shared" si="6"/>
        <v>11470</v>
      </c>
      <c r="R31" s="171">
        <f aca="true" t="shared" si="24" ref="R31:X31">R32+R33</f>
        <v>651</v>
      </c>
      <c r="S31" s="171">
        <f t="shared" si="24"/>
        <v>501</v>
      </c>
      <c r="T31" s="171">
        <f t="shared" si="24"/>
        <v>365</v>
      </c>
      <c r="U31" s="171">
        <f t="shared" si="24"/>
        <v>209</v>
      </c>
      <c r="V31" s="171">
        <f t="shared" si="24"/>
        <v>105</v>
      </c>
      <c r="W31" s="171">
        <f t="shared" si="24"/>
        <v>45</v>
      </c>
      <c r="X31" s="171">
        <f t="shared" si="24"/>
        <v>8</v>
      </c>
      <c r="Y31" s="171">
        <f>SUM(Y32:Y33)</f>
        <v>2</v>
      </c>
      <c r="Z31" s="218">
        <f t="shared" si="8"/>
        <v>1886</v>
      </c>
      <c r="AA31" s="169"/>
    </row>
    <row r="32" spans="1:27" s="170" customFormat="1" ht="14.25" customHeight="1">
      <c r="A32" s="180" t="s">
        <v>416</v>
      </c>
      <c r="B32" s="223">
        <f t="shared" si="2"/>
        <v>8099</v>
      </c>
      <c r="C32" s="173">
        <v>498</v>
      </c>
      <c r="D32" s="173">
        <v>525</v>
      </c>
      <c r="E32" s="173">
        <v>441</v>
      </c>
      <c r="F32" s="223">
        <f t="shared" si="4"/>
        <v>1464</v>
      </c>
      <c r="G32" s="173">
        <v>406</v>
      </c>
      <c r="H32" s="173">
        <v>416</v>
      </c>
      <c r="I32" s="173">
        <v>682</v>
      </c>
      <c r="J32" s="173">
        <v>870</v>
      </c>
      <c r="K32" s="173">
        <v>652</v>
      </c>
      <c r="L32" s="185">
        <v>531</v>
      </c>
      <c r="M32" s="186">
        <v>534</v>
      </c>
      <c r="N32" s="173">
        <v>562</v>
      </c>
      <c r="O32" s="173">
        <v>638</v>
      </c>
      <c r="P32" s="173">
        <v>483</v>
      </c>
      <c r="Q32" s="223">
        <f t="shared" si="6"/>
        <v>5774</v>
      </c>
      <c r="R32" s="173">
        <v>338</v>
      </c>
      <c r="S32" s="173">
        <v>235</v>
      </c>
      <c r="T32" s="173">
        <v>152</v>
      </c>
      <c r="U32" s="173">
        <v>83</v>
      </c>
      <c r="V32" s="173">
        <v>38</v>
      </c>
      <c r="W32" s="173">
        <v>11</v>
      </c>
      <c r="X32" s="173">
        <v>4</v>
      </c>
      <c r="Y32" s="173">
        <v>0</v>
      </c>
      <c r="Z32" s="229">
        <f t="shared" si="8"/>
        <v>861</v>
      </c>
      <c r="AA32" s="169"/>
    </row>
    <row r="33" spans="1:27" s="170" customFormat="1" ht="14.25" customHeight="1">
      <c r="A33" s="180" t="s">
        <v>417</v>
      </c>
      <c r="B33" s="223">
        <f t="shared" si="2"/>
        <v>8188</v>
      </c>
      <c r="C33" s="173">
        <v>488</v>
      </c>
      <c r="D33" s="173">
        <v>512</v>
      </c>
      <c r="E33" s="173">
        <v>467</v>
      </c>
      <c r="F33" s="223">
        <f t="shared" si="4"/>
        <v>1467</v>
      </c>
      <c r="G33" s="173">
        <v>445</v>
      </c>
      <c r="H33" s="173">
        <v>442</v>
      </c>
      <c r="I33" s="173">
        <v>654</v>
      </c>
      <c r="J33" s="173">
        <v>848</v>
      </c>
      <c r="K33" s="173">
        <v>665</v>
      </c>
      <c r="L33" s="185">
        <v>499</v>
      </c>
      <c r="M33" s="186">
        <v>489</v>
      </c>
      <c r="N33" s="173">
        <v>597</v>
      </c>
      <c r="O33" s="173">
        <v>625</v>
      </c>
      <c r="P33" s="173">
        <v>432</v>
      </c>
      <c r="Q33" s="223">
        <f t="shared" si="6"/>
        <v>5696</v>
      </c>
      <c r="R33" s="173">
        <v>313</v>
      </c>
      <c r="S33" s="173">
        <v>266</v>
      </c>
      <c r="T33" s="173">
        <v>213</v>
      </c>
      <c r="U33" s="173">
        <v>126</v>
      </c>
      <c r="V33" s="173">
        <v>67</v>
      </c>
      <c r="W33" s="173">
        <v>34</v>
      </c>
      <c r="X33" s="173">
        <v>4</v>
      </c>
      <c r="Y33" s="173">
        <v>2</v>
      </c>
      <c r="Z33" s="229">
        <f t="shared" si="8"/>
        <v>1025</v>
      </c>
      <c r="AA33" s="169"/>
    </row>
    <row r="34" spans="1:27" s="170" customFormat="1" ht="14.25" customHeight="1">
      <c r="A34" s="179" t="s">
        <v>427</v>
      </c>
      <c r="B34" s="216">
        <f t="shared" si="2"/>
        <v>3579</v>
      </c>
      <c r="C34" s="171">
        <f>C35+C36</f>
        <v>118</v>
      </c>
      <c r="D34" s="171">
        <f>D35+D36</f>
        <v>152</v>
      </c>
      <c r="E34" s="171">
        <f>E35+E36</f>
        <v>172</v>
      </c>
      <c r="F34" s="216">
        <f t="shared" si="4"/>
        <v>442</v>
      </c>
      <c r="G34" s="171">
        <f aca="true" t="shared" si="25" ref="G34:P34">G35+G36</f>
        <v>207</v>
      </c>
      <c r="H34" s="171">
        <f t="shared" si="25"/>
        <v>191</v>
      </c>
      <c r="I34" s="171">
        <f t="shared" si="25"/>
        <v>214</v>
      </c>
      <c r="J34" s="171">
        <f t="shared" si="25"/>
        <v>182</v>
      </c>
      <c r="K34" s="171">
        <f t="shared" si="25"/>
        <v>203</v>
      </c>
      <c r="L34" s="183">
        <f t="shared" si="25"/>
        <v>184</v>
      </c>
      <c r="M34" s="184">
        <f t="shared" si="25"/>
        <v>257</v>
      </c>
      <c r="N34" s="171">
        <f t="shared" si="25"/>
        <v>366</v>
      </c>
      <c r="O34" s="171">
        <f t="shared" si="25"/>
        <v>331</v>
      </c>
      <c r="P34" s="171">
        <f t="shared" si="25"/>
        <v>208</v>
      </c>
      <c r="Q34" s="216">
        <f t="shared" si="6"/>
        <v>2343</v>
      </c>
      <c r="R34" s="171">
        <f aca="true" t="shared" si="26" ref="R34:Y34">R35+R36</f>
        <v>194</v>
      </c>
      <c r="S34" s="171">
        <f t="shared" si="26"/>
        <v>187</v>
      </c>
      <c r="T34" s="171">
        <f t="shared" si="26"/>
        <v>200</v>
      </c>
      <c r="U34" s="171">
        <f t="shared" si="26"/>
        <v>130</v>
      </c>
      <c r="V34" s="171">
        <f t="shared" si="26"/>
        <v>64</v>
      </c>
      <c r="W34" s="171">
        <f t="shared" si="26"/>
        <v>17</v>
      </c>
      <c r="X34" s="171">
        <f t="shared" si="26"/>
        <v>2</v>
      </c>
      <c r="Y34" s="171">
        <f t="shared" si="26"/>
        <v>0</v>
      </c>
      <c r="Z34" s="218">
        <f t="shared" si="8"/>
        <v>794</v>
      </c>
      <c r="AA34" s="169"/>
    </row>
    <row r="35" spans="1:27" s="170" customFormat="1" ht="14.25" customHeight="1">
      <c r="A35" s="180" t="s">
        <v>416</v>
      </c>
      <c r="B35" s="223">
        <f t="shared" si="2"/>
        <v>1779</v>
      </c>
      <c r="C35" s="173">
        <v>61</v>
      </c>
      <c r="D35" s="173">
        <v>76</v>
      </c>
      <c r="E35" s="173">
        <v>90</v>
      </c>
      <c r="F35" s="223">
        <f t="shared" si="4"/>
        <v>227</v>
      </c>
      <c r="G35" s="173">
        <v>117</v>
      </c>
      <c r="H35" s="173">
        <v>90</v>
      </c>
      <c r="I35" s="173">
        <v>107</v>
      </c>
      <c r="J35" s="173">
        <v>101</v>
      </c>
      <c r="K35" s="173">
        <v>93</v>
      </c>
      <c r="L35" s="185">
        <v>97</v>
      </c>
      <c r="M35" s="186">
        <v>126</v>
      </c>
      <c r="N35" s="173">
        <v>183</v>
      </c>
      <c r="O35" s="173">
        <v>190</v>
      </c>
      <c r="P35" s="173">
        <v>104</v>
      </c>
      <c r="Q35" s="223">
        <f t="shared" si="6"/>
        <v>1208</v>
      </c>
      <c r="R35" s="173">
        <v>102</v>
      </c>
      <c r="S35" s="173">
        <v>91</v>
      </c>
      <c r="T35" s="173">
        <v>73</v>
      </c>
      <c r="U35" s="173">
        <v>49</v>
      </c>
      <c r="V35" s="173">
        <v>23</v>
      </c>
      <c r="W35" s="173">
        <v>6</v>
      </c>
      <c r="X35" s="173">
        <v>0</v>
      </c>
      <c r="Y35" s="173">
        <v>0</v>
      </c>
      <c r="Z35" s="229">
        <f t="shared" si="8"/>
        <v>344</v>
      </c>
      <c r="AA35" s="169"/>
    </row>
    <row r="36" spans="1:27" s="170" customFormat="1" ht="14.25" customHeight="1">
      <c r="A36" s="181" t="s">
        <v>417</v>
      </c>
      <c r="B36" s="226">
        <f t="shared" si="2"/>
        <v>1800</v>
      </c>
      <c r="C36" s="174">
        <v>57</v>
      </c>
      <c r="D36" s="174">
        <v>76</v>
      </c>
      <c r="E36" s="174">
        <v>82</v>
      </c>
      <c r="F36" s="226">
        <f t="shared" si="4"/>
        <v>215</v>
      </c>
      <c r="G36" s="174">
        <v>90</v>
      </c>
      <c r="H36" s="174">
        <v>101</v>
      </c>
      <c r="I36" s="174">
        <v>107</v>
      </c>
      <c r="J36" s="174">
        <v>81</v>
      </c>
      <c r="K36" s="174">
        <v>110</v>
      </c>
      <c r="L36" s="187">
        <v>87</v>
      </c>
      <c r="M36" s="188">
        <v>131</v>
      </c>
      <c r="N36" s="174">
        <v>183</v>
      </c>
      <c r="O36" s="174">
        <v>141</v>
      </c>
      <c r="P36" s="174">
        <v>104</v>
      </c>
      <c r="Q36" s="226">
        <f t="shared" si="6"/>
        <v>1135</v>
      </c>
      <c r="R36" s="174">
        <v>92</v>
      </c>
      <c r="S36" s="174">
        <v>96</v>
      </c>
      <c r="T36" s="174">
        <v>127</v>
      </c>
      <c r="U36" s="174">
        <v>81</v>
      </c>
      <c r="V36" s="174">
        <v>41</v>
      </c>
      <c r="W36" s="174">
        <v>11</v>
      </c>
      <c r="X36" s="174">
        <v>2</v>
      </c>
      <c r="Y36" s="174">
        <v>0</v>
      </c>
      <c r="Z36" s="230">
        <f t="shared" si="8"/>
        <v>450</v>
      </c>
      <c r="AA36" s="169"/>
    </row>
    <row r="37" spans="1:27" s="170" customFormat="1" ht="14.25" customHeight="1">
      <c r="A37" s="179" t="s">
        <v>428</v>
      </c>
      <c r="B37" s="216">
        <f t="shared" si="2"/>
        <v>4998</v>
      </c>
      <c r="C37" s="171">
        <f>C38+C39</f>
        <v>175</v>
      </c>
      <c r="D37" s="171">
        <f>D38+D39</f>
        <v>208</v>
      </c>
      <c r="E37" s="171">
        <f>E38+E39</f>
        <v>252</v>
      </c>
      <c r="F37" s="216">
        <f t="shared" si="4"/>
        <v>635</v>
      </c>
      <c r="G37" s="171">
        <f aca="true" t="shared" si="27" ref="G37:P37">G38+G39</f>
        <v>265</v>
      </c>
      <c r="H37" s="171">
        <f t="shared" si="27"/>
        <v>220</v>
      </c>
      <c r="I37" s="171">
        <f t="shared" si="27"/>
        <v>255</v>
      </c>
      <c r="J37" s="171">
        <f t="shared" si="27"/>
        <v>293</v>
      </c>
      <c r="K37" s="171">
        <f t="shared" si="27"/>
        <v>277</v>
      </c>
      <c r="L37" s="183">
        <f t="shared" si="27"/>
        <v>281</v>
      </c>
      <c r="M37" s="184">
        <f t="shared" si="27"/>
        <v>338</v>
      </c>
      <c r="N37" s="171">
        <f t="shared" si="27"/>
        <v>408</v>
      </c>
      <c r="O37" s="171">
        <f t="shared" si="27"/>
        <v>444</v>
      </c>
      <c r="P37" s="171">
        <f t="shared" si="27"/>
        <v>310</v>
      </c>
      <c r="Q37" s="216">
        <f t="shared" si="6"/>
        <v>3091</v>
      </c>
      <c r="R37" s="171">
        <f aca="true" t="shared" si="28" ref="R37:Y37">R38+R39</f>
        <v>307</v>
      </c>
      <c r="S37" s="171">
        <f t="shared" si="28"/>
        <v>304</v>
      </c>
      <c r="T37" s="171">
        <f t="shared" si="28"/>
        <v>283</v>
      </c>
      <c r="U37" s="171">
        <f t="shared" si="28"/>
        <v>211</v>
      </c>
      <c r="V37" s="171">
        <f t="shared" si="28"/>
        <v>122</v>
      </c>
      <c r="W37" s="171">
        <f t="shared" si="28"/>
        <v>37</v>
      </c>
      <c r="X37" s="171">
        <f t="shared" si="28"/>
        <v>7</v>
      </c>
      <c r="Y37" s="171">
        <f t="shared" si="28"/>
        <v>1</v>
      </c>
      <c r="Z37" s="218">
        <f t="shared" si="8"/>
        <v>1272</v>
      </c>
      <c r="AA37" s="169"/>
    </row>
    <row r="38" spans="1:27" s="170" customFormat="1" ht="14.25" customHeight="1">
      <c r="A38" s="180" t="s">
        <v>416</v>
      </c>
      <c r="B38" s="223">
        <f t="shared" si="2"/>
        <v>2473</v>
      </c>
      <c r="C38" s="173">
        <v>87</v>
      </c>
      <c r="D38" s="173">
        <v>112</v>
      </c>
      <c r="E38" s="173">
        <v>146</v>
      </c>
      <c r="F38" s="223">
        <f t="shared" si="4"/>
        <v>345</v>
      </c>
      <c r="G38" s="173">
        <v>137</v>
      </c>
      <c r="H38" s="173">
        <v>109</v>
      </c>
      <c r="I38" s="173">
        <v>120</v>
      </c>
      <c r="J38" s="173">
        <v>150</v>
      </c>
      <c r="K38" s="173">
        <v>136</v>
      </c>
      <c r="L38" s="185">
        <v>159</v>
      </c>
      <c r="M38" s="186">
        <v>168</v>
      </c>
      <c r="N38" s="173">
        <v>207</v>
      </c>
      <c r="O38" s="173">
        <v>244</v>
      </c>
      <c r="P38" s="173">
        <v>148</v>
      </c>
      <c r="Q38" s="223">
        <f t="shared" si="6"/>
        <v>1578</v>
      </c>
      <c r="R38" s="173">
        <v>155</v>
      </c>
      <c r="S38" s="173">
        <v>143</v>
      </c>
      <c r="T38" s="173">
        <v>110</v>
      </c>
      <c r="U38" s="173">
        <v>82</v>
      </c>
      <c r="V38" s="173">
        <v>49</v>
      </c>
      <c r="W38" s="173">
        <v>10</v>
      </c>
      <c r="X38" s="173">
        <v>1</v>
      </c>
      <c r="Y38" s="173">
        <v>0</v>
      </c>
      <c r="Z38" s="229">
        <f t="shared" si="8"/>
        <v>550</v>
      </c>
      <c r="AA38" s="169"/>
    </row>
    <row r="39" spans="1:27" s="170" customFormat="1" ht="14.25" customHeight="1">
      <c r="A39" s="181" t="s">
        <v>417</v>
      </c>
      <c r="B39" s="226">
        <f t="shared" si="2"/>
        <v>2525</v>
      </c>
      <c r="C39" s="174">
        <v>88</v>
      </c>
      <c r="D39" s="174">
        <v>96</v>
      </c>
      <c r="E39" s="174">
        <v>106</v>
      </c>
      <c r="F39" s="226">
        <f t="shared" si="4"/>
        <v>290</v>
      </c>
      <c r="G39" s="174">
        <v>128</v>
      </c>
      <c r="H39" s="174">
        <v>111</v>
      </c>
      <c r="I39" s="174">
        <v>135</v>
      </c>
      <c r="J39" s="174">
        <v>143</v>
      </c>
      <c r="K39" s="174">
        <v>141</v>
      </c>
      <c r="L39" s="187">
        <v>122</v>
      </c>
      <c r="M39" s="188">
        <v>170</v>
      </c>
      <c r="N39" s="174">
        <v>201</v>
      </c>
      <c r="O39" s="174">
        <v>200</v>
      </c>
      <c r="P39" s="174">
        <v>162</v>
      </c>
      <c r="Q39" s="226">
        <f t="shared" si="6"/>
        <v>1513</v>
      </c>
      <c r="R39" s="174">
        <v>152</v>
      </c>
      <c r="S39" s="174">
        <v>161</v>
      </c>
      <c r="T39" s="174">
        <v>173</v>
      </c>
      <c r="U39" s="174">
        <v>129</v>
      </c>
      <c r="V39" s="174">
        <v>73</v>
      </c>
      <c r="W39" s="174">
        <v>27</v>
      </c>
      <c r="X39" s="174">
        <v>6</v>
      </c>
      <c r="Y39" s="174">
        <v>1</v>
      </c>
      <c r="Z39" s="230">
        <f t="shared" si="8"/>
        <v>722</v>
      </c>
      <c r="AA39" s="169"/>
    </row>
    <row r="40" spans="1:27" s="170" customFormat="1" ht="14.25" customHeight="1">
      <c r="A40" s="179" t="s">
        <v>429</v>
      </c>
      <c r="B40" s="216">
        <f t="shared" si="2"/>
        <v>3660</v>
      </c>
      <c r="C40" s="171">
        <f>C41+C42</f>
        <v>118</v>
      </c>
      <c r="D40" s="171">
        <f>D41+D42</f>
        <v>171</v>
      </c>
      <c r="E40" s="171">
        <f>E41+E42</f>
        <v>225</v>
      </c>
      <c r="F40" s="216">
        <f t="shared" si="4"/>
        <v>514</v>
      </c>
      <c r="G40" s="171">
        <f aca="true" t="shared" si="29" ref="G40:P40">G41+G42</f>
        <v>222</v>
      </c>
      <c r="H40" s="171">
        <f t="shared" si="29"/>
        <v>180</v>
      </c>
      <c r="I40" s="171">
        <f t="shared" si="29"/>
        <v>173</v>
      </c>
      <c r="J40" s="171">
        <f t="shared" si="29"/>
        <v>210</v>
      </c>
      <c r="K40" s="171">
        <f t="shared" si="29"/>
        <v>177</v>
      </c>
      <c r="L40" s="183">
        <f t="shared" si="29"/>
        <v>196</v>
      </c>
      <c r="M40" s="184">
        <f t="shared" si="29"/>
        <v>257</v>
      </c>
      <c r="N40" s="171">
        <f t="shared" si="29"/>
        <v>305</v>
      </c>
      <c r="O40" s="171">
        <f t="shared" si="29"/>
        <v>293</v>
      </c>
      <c r="P40" s="171">
        <f t="shared" si="29"/>
        <v>233</v>
      </c>
      <c r="Q40" s="216">
        <f t="shared" si="6"/>
        <v>2246</v>
      </c>
      <c r="R40" s="171">
        <f aca="true" t="shared" si="30" ref="R40:Y40">R41+R42</f>
        <v>204</v>
      </c>
      <c r="S40" s="171">
        <f t="shared" si="30"/>
        <v>196</v>
      </c>
      <c r="T40" s="171">
        <f t="shared" si="30"/>
        <v>245</v>
      </c>
      <c r="U40" s="171">
        <f t="shared" si="30"/>
        <v>152</v>
      </c>
      <c r="V40" s="171">
        <f t="shared" si="30"/>
        <v>69</v>
      </c>
      <c r="W40" s="171">
        <f t="shared" si="30"/>
        <v>28</v>
      </c>
      <c r="X40" s="171">
        <f t="shared" si="30"/>
        <v>5</v>
      </c>
      <c r="Y40" s="171">
        <f t="shared" si="30"/>
        <v>1</v>
      </c>
      <c r="Z40" s="218">
        <f t="shared" si="8"/>
        <v>900</v>
      </c>
      <c r="AA40" s="169"/>
    </row>
    <row r="41" spans="1:27" s="170" customFormat="1" ht="14.25" customHeight="1">
      <c r="A41" s="180" t="s">
        <v>416</v>
      </c>
      <c r="B41" s="223">
        <f t="shared" si="2"/>
        <v>1823</v>
      </c>
      <c r="C41" s="173">
        <v>66</v>
      </c>
      <c r="D41" s="173">
        <v>83</v>
      </c>
      <c r="E41" s="173">
        <v>116</v>
      </c>
      <c r="F41" s="223">
        <f t="shared" si="4"/>
        <v>265</v>
      </c>
      <c r="G41" s="173">
        <v>122</v>
      </c>
      <c r="H41" s="173">
        <v>107</v>
      </c>
      <c r="I41" s="173">
        <v>86</v>
      </c>
      <c r="J41" s="173">
        <v>117</v>
      </c>
      <c r="K41" s="173">
        <v>95</v>
      </c>
      <c r="L41" s="185">
        <v>91</v>
      </c>
      <c r="M41" s="186">
        <v>130</v>
      </c>
      <c r="N41" s="173">
        <v>155</v>
      </c>
      <c r="O41" s="173">
        <v>152</v>
      </c>
      <c r="P41" s="173">
        <v>123</v>
      </c>
      <c r="Q41" s="223">
        <v>1178</v>
      </c>
      <c r="R41" s="173">
        <v>102</v>
      </c>
      <c r="S41" s="173">
        <v>87</v>
      </c>
      <c r="T41" s="173">
        <v>100</v>
      </c>
      <c r="U41" s="173">
        <v>62</v>
      </c>
      <c r="V41" s="173">
        <v>18</v>
      </c>
      <c r="W41" s="173">
        <v>7</v>
      </c>
      <c r="X41" s="173">
        <v>3</v>
      </c>
      <c r="Y41" s="173">
        <v>1</v>
      </c>
      <c r="Z41" s="229">
        <f t="shared" si="8"/>
        <v>380</v>
      </c>
      <c r="AA41" s="169"/>
    </row>
    <row r="42" spans="1:27" s="170" customFormat="1" ht="14.25" customHeight="1">
      <c r="A42" s="181" t="s">
        <v>417</v>
      </c>
      <c r="B42" s="226">
        <f t="shared" si="2"/>
        <v>1837</v>
      </c>
      <c r="C42" s="174">
        <v>52</v>
      </c>
      <c r="D42" s="174">
        <v>88</v>
      </c>
      <c r="E42" s="174">
        <v>109</v>
      </c>
      <c r="F42" s="226">
        <f t="shared" si="4"/>
        <v>249</v>
      </c>
      <c r="G42" s="174">
        <v>100</v>
      </c>
      <c r="H42" s="174">
        <v>73</v>
      </c>
      <c r="I42" s="174">
        <v>87</v>
      </c>
      <c r="J42" s="174">
        <v>93</v>
      </c>
      <c r="K42" s="174">
        <v>82</v>
      </c>
      <c r="L42" s="187">
        <v>105</v>
      </c>
      <c r="M42" s="188">
        <v>127</v>
      </c>
      <c r="N42" s="174">
        <v>150</v>
      </c>
      <c r="O42" s="174">
        <v>141</v>
      </c>
      <c r="P42" s="174">
        <v>110</v>
      </c>
      <c r="Q42" s="226">
        <v>1068</v>
      </c>
      <c r="R42" s="174">
        <v>102</v>
      </c>
      <c r="S42" s="174">
        <v>109</v>
      </c>
      <c r="T42" s="174">
        <v>145</v>
      </c>
      <c r="U42" s="174">
        <v>90</v>
      </c>
      <c r="V42" s="174">
        <v>51</v>
      </c>
      <c r="W42" s="174">
        <v>21</v>
      </c>
      <c r="X42" s="174">
        <v>2</v>
      </c>
      <c r="Y42" s="174">
        <v>0</v>
      </c>
      <c r="Z42" s="230">
        <f t="shared" si="8"/>
        <v>520</v>
      </c>
      <c r="AA42" s="169"/>
    </row>
    <row r="43" spans="1:27" s="170" customFormat="1" ht="14.25" customHeight="1">
      <c r="A43" s="179" t="s">
        <v>430</v>
      </c>
      <c r="B43" s="216">
        <f t="shared" si="2"/>
        <v>1935</v>
      </c>
      <c r="C43" s="171">
        <f>C44+C45</f>
        <v>47</v>
      </c>
      <c r="D43" s="171">
        <f>D44+D45</f>
        <v>56</v>
      </c>
      <c r="E43" s="171">
        <f>E44+E45</f>
        <v>104</v>
      </c>
      <c r="F43" s="216">
        <f t="shared" si="4"/>
        <v>207</v>
      </c>
      <c r="G43" s="171">
        <f aca="true" t="shared" si="31" ref="G43:P43">G44+G45</f>
        <v>122</v>
      </c>
      <c r="H43" s="171">
        <f t="shared" si="31"/>
        <v>98</v>
      </c>
      <c r="I43" s="171">
        <f t="shared" si="31"/>
        <v>88</v>
      </c>
      <c r="J43" s="171">
        <f t="shared" si="31"/>
        <v>57</v>
      </c>
      <c r="K43" s="171">
        <f t="shared" si="31"/>
        <v>83</v>
      </c>
      <c r="L43" s="183">
        <f t="shared" si="31"/>
        <v>86</v>
      </c>
      <c r="M43" s="184">
        <f t="shared" si="31"/>
        <v>151</v>
      </c>
      <c r="N43" s="171">
        <f t="shared" si="31"/>
        <v>178</v>
      </c>
      <c r="O43" s="171">
        <f t="shared" si="31"/>
        <v>137</v>
      </c>
      <c r="P43" s="171">
        <f t="shared" si="31"/>
        <v>111</v>
      </c>
      <c r="Q43" s="216">
        <f>SUM(G43:P43)</f>
        <v>1111</v>
      </c>
      <c r="R43" s="171">
        <f aca="true" t="shared" si="32" ref="R43:Y43">R44+R45</f>
        <v>108</v>
      </c>
      <c r="S43" s="171">
        <f t="shared" si="32"/>
        <v>163</v>
      </c>
      <c r="T43" s="171">
        <f t="shared" si="32"/>
        <v>167</v>
      </c>
      <c r="U43" s="171">
        <f t="shared" si="32"/>
        <v>117</v>
      </c>
      <c r="V43" s="171">
        <f t="shared" si="32"/>
        <v>41</v>
      </c>
      <c r="W43" s="171">
        <f t="shared" si="32"/>
        <v>19</v>
      </c>
      <c r="X43" s="171">
        <f t="shared" si="32"/>
        <v>1</v>
      </c>
      <c r="Y43" s="171">
        <f t="shared" si="32"/>
        <v>1</v>
      </c>
      <c r="Z43" s="218">
        <f t="shared" si="8"/>
        <v>617</v>
      </c>
      <c r="AA43" s="169"/>
    </row>
    <row r="44" spans="1:27" s="170" customFormat="1" ht="14.25" customHeight="1">
      <c r="A44" s="180" t="s">
        <v>416</v>
      </c>
      <c r="B44" s="223">
        <f t="shared" si="2"/>
        <v>941</v>
      </c>
      <c r="C44" s="173">
        <v>17</v>
      </c>
      <c r="D44" s="173">
        <v>31</v>
      </c>
      <c r="E44" s="173">
        <v>49</v>
      </c>
      <c r="F44" s="223">
        <f t="shared" si="4"/>
        <v>97</v>
      </c>
      <c r="G44" s="173">
        <v>62</v>
      </c>
      <c r="H44" s="173">
        <v>47</v>
      </c>
      <c r="I44" s="173">
        <v>46</v>
      </c>
      <c r="J44" s="173">
        <v>38</v>
      </c>
      <c r="K44" s="173">
        <v>49</v>
      </c>
      <c r="L44" s="185">
        <v>35</v>
      </c>
      <c r="M44" s="186">
        <v>77</v>
      </c>
      <c r="N44" s="173">
        <v>104</v>
      </c>
      <c r="O44" s="173">
        <v>74</v>
      </c>
      <c r="P44" s="173">
        <v>52</v>
      </c>
      <c r="Q44" s="223">
        <f>SUM(G44:P44)</f>
        <v>584</v>
      </c>
      <c r="R44" s="173">
        <v>51</v>
      </c>
      <c r="S44" s="173">
        <v>78</v>
      </c>
      <c r="T44" s="173">
        <v>74</v>
      </c>
      <c r="U44" s="173">
        <v>40</v>
      </c>
      <c r="V44" s="173">
        <v>16</v>
      </c>
      <c r="W44" s="173">
        <v>0</v>
      </c>
      <c r="X44" s="173">
        <v>0</v>
      </c>
      <c r="Y44" s="173">
        <v>1</v>
      </c>
      <c r="Z44" s="229">
        <f t="shared" si="8"/>
        <v>260</v>
      </c>
      <c r="AA44" s="169"/>
    </row>
    <row r="45" spans="1:27" s="170" customFormat="1" ht="14.25" customHeight="1">
      <c r="A45" s="181" t="s">
        <v>417</v>
      </c>
      <c r="B45" s="226">
        <f t="shared" si="2"/>
        <v>994</v>
      </c>
      <c r="C45" s="174">
        <v>30</v>
      </c>
      <c r="D45" s="174">
        <v>25</v>
      </c>
      <c r="E45" s="174">
        <v>55</v>
      </c>
      <c r="F45" s="226">
        <f t="shared" si="4"/>
        <v>110</v>
      </c>
      <c r="G45" s="174">
        <v>60</v>
      </c>
      <c r="H45" s="174">
        <v>51</v>
      </c>
      <c r="I45" s="174">
        <v>42</v>
      </c>
      <c r="J45" s="174">
        <v>19</v>
      </c>
      <c r="K45" s="174">
        <v>34</v>
      </c>
      <c r="L45" s="187">
        <v>51</v>
      </c>
      <c r="M45" s="188">
        <v>74</v>
      </c>
      <c r="N45" s="174">
        <v>74</v>
      </c>
      <c r="O45" s="174">
        <v>63</v>
      </c>
      <c r="P45" s="174">
        <v>59</v>
      </c>
      <c r="Q45" s="226">
        <f>SUM(G45:P45)</f>
        <v>527</v>
      </c>
      <c r="R45" s="174">
        <v>57</v>
      </c>
      <c r="S45" s="174">
        <v>85</v>
      </c>
      <c r="T45" s="174">
        <v>93</v>
      </c>
      <c r="U45" s="174">
        <v>77</v>
      </c>
      <c r="V45" s="174">
        <v>25</v>
      </c>
      <c r="W45" s="174">
        <v>19</v>
      </c>
      <c r="X45" s="174">
        <v>1</v>
      </c>
      <c r="Y45" s="174">
        <v>0</v>
      </c>
      <c r="Z45" s="230">
        <f t="shared" si="8"/>
        <v>357</v>
      </c>
      <c r="AA45" s="169"/>
    </row>
    <row r="46" spans="1:27" s="170" customFormat="1" ht="14.25" customHeight="1">
      <c r="A46" s="179" t="s">
        <v>431</v>
      </c>
      <c r="B46" s="216">
        <f t="shared" si="2"/>
        <v>1556</v>
      </c>
      <c r="C46" s="171">
        <f>C47+C48</f>
        <v>28</v>
      </c>
      <c r="D46" s="171">
        <f>D47+D48</f>
        <v>66</v>
      </c>
      <c r="E46" s="171">
        <f>E47+E48</f>
        <v>72</v>
      </c>
      <c r="F46" s="216">
        <f t="shared" si="4"/>
        <v>166</v>
      </c>
      <c r="G46" s="171">
        <f aca="true" t="shared" si="33" ref="G46:P46">G47+G48</f>
        <v>82</v>
      </c>
      <c r="H46" s="171">
        <f t="shared" si="33"/>
        <v>65</v>
      </c>
      <c r="I46" s="171">
        <f t="shared" si="33"/>
        <v>53</v>
      </c>
      <c r="J46" s="171">
        <f t="shared" si="33"/>
        <v>79</v>
      </c>
      <c r="K46" s="171">
        <f t="shared" si="33"/>
        <v>64</v>
      </c>
      <c r="L46" s="183">
        <f t="shared" si="33"/>
        <v>74</v>
      </c>
      <c r="M46" s="184">
        <f t="shared" si="33"/>
        <v>109</v>
      </c>
      <c r="N46" s="171">
        <f t="shared" si="33"/>
        <v>139</v>
      </c>
      <c r="O46" s="171">
        <f t="shared" si="33"/>
        <v>135</v>
      </c>
      <c r="P46" s="171">
        <f t="shared" si="33"/>
        <v>105</v>
      </c>
      <c r="Q46" s="216">
        <f aca="true" t="shared" si="34" ref="Q46:Q51">SUM(G46:P46)</f>
        <v>905</v>
      </c>
      <c r="R46" s="171">
        <f aca="true" t="shared" si="35" ref="R46:Y46">R47+R48</f>
        <v>111</v>
      </c>
      <c r="S46" s="171">
        <f t="shared" si="35"/>
        <v>117</v>
      </c>
      <c r="T46" s="171">
        <f t="shared" si="35"/>
        <v>110</v>
      </c>
      <c r="U46" s="171">
        <f t="shared" si="35"/>
        <v>81</v>
      </c>
      <c r="V46" s="171">
        <f t="shared" si="35"/>
        <v>44</v>
      </c>
      <c r="W46" s="171">
        <f t="shared" si="35"/>
        <v>21</v>
      </c>
      <c r="X46" s="171">
        <f t="shared" si="35"/>
        <v>1</v>
      </c>
      <c r="Y46" s="171">
        <f t="shared" si="35"/>
        <v>0</v>
      </c>
      <c r="Z46" s="218">
        <f t="shared" si="8"/>
        <v>485</v>
      </c>
      <c r="AA46" s="169"/>
    </row>
    <row r="47" spans="1:27" s="170" customFormat="1" ht="14.25" customHeight="1">
      <c r="A47" s="180" t="s">
        <v>416</v>
      </c>
      <c r="B47" s="223">
        <f t="shared" si="2"/>
        <v>796</v>
      </c>
      <c r="C47" s="173">
        <v>17</v>
      </c>
      <c r="D47" s="173">
        <v>39</v>
      </c>
      <c r="E47" s="173">
        <v>36</v>
      </c>
      <c r="F47" s="223">
        <f t="shared" si="4"/>
        <v>92</v>
      </c>
      <c r="G47" s="173">
        <v>38</v>
      </c>
      <c r="H47" s="173">
        <v>37</v>
      </c>
      <c r="I47" s="173">
        <v>37</v>
      </c>
      <c r="J47" s="173">
        <v>44</v>
      </c>
      <c r="K47" s="173">
        <v>32</v>
      </c>
      <c r="L47" s="185">
        <v>37</v>
      </c>
      <c r="M47" s="186">
        <v>63</v>
      </c>
      <c r="N47" s="173">
        <v>74</v>
      </c>
      <c r="O47" s="173">
        <v>75</v>
      </c>
      <c r="P47" s="173">
        <v>52</v>
      </c>
      <c r="Q47" s="223">
        <f t="shared" si="34"/>
        <v>489</v>
      </c>
      <c r="R47" s="173">
        <v>59</v>
      </c>
      <c r="S47" s="173">
        <v>56</v>
      </c>
      <c r="T47" s="173">
        <v>42</v>
      </c>
      <c r="U47" s="173">
        <v>37</v>
      </c>
      <c r="V47" s="173">
        <v>15</v>
      </c>
      <c r="W47" s="173">
        <v>6</v>
      </c>
      <c r="X47" s="173">
        <v>0</v>
      </c>
      <c r="Y47" s="173">
        <v>0</v>
      </c>
      <c r="Z47" s="229">
        <f t="shared" si="8"/>
        <v>215</v>
      </c>
      <c r="AA47" s="169"/>
    </row>
    <row r="48" spans="1:27" s="170" customFormat="1" ht="14.25" customHeight="1">
      <c r="A48" s="181" t="s">
        <v>417</v>
      </c>
      <c r="B48" s="226">
        <f t="shared" si="2"/>
        <v>760</v>
      </c>
      <c r="C48" s="174">
        <v>11</v>
      </c>
      <c r="D48" s="174">
        <v>27</v>
      </c>
      <c r="E48" s="174">
        <v>36</v>
      </c>
      <c r="F48" s="226">
        <f t="shared" si="4"/>
        <v>74</v>
      </c>
      <c r="G48" s="174">
        <v>44</v>
      </c>
      <c r="H48" s="174">
        <v>28</v>
      </c>
      <c r="I48" s="174">
        <v>16</v>
      </c>
      <c r="J48" s="174">
        <v>35</v>
      </c>
      <c r="K48" s="174">
        <v>32</v>
      </c>
      <c r="L48" s="187">
        <v>37</v>
      </c>
      <c r="M48" s="188">
        <v>46</v>
      </c>
      <c r="N48" s="174">
        <v>65</v>
      </c>
      <c r="O48" s="174">
        <v>60</v>
      </c>
      <c r="P48" s="174">
        <v>53</v>
      </c>
      <c r="Q48" s="226">
        <f t="shared" si="34"/>
        <v>416</v>
      </c>
      <c r="R48" s="174">
        <v>52</v>
      </c>
      <c r="S48" s="174">
        <v>61</v>
      </c>
      <c r="T48" s="174">
        <v>68</v>
      </c>
      <c r="U48" s="174">
        <v>44</v>
      </c>
      <c r="V48" s="174">
        <v>29</v>
      </c>
      <c r="W48" s="174">
        <v>15</v>
      </c>
      <c r="X48" s="174">
        <v>1</v>
      </c>
      <c r="Y48" s="174">
        <v>0</v>
      </c>
      <c r="Z48" s="230">
        <f t="shared" si="8"/>
        <v>270</v>
      </c>
      <c r="AA48" s="169"/>
    </row>
    <row r="49" spans="1:27" s="170" customFormat="1" ht="14.25" customHeight="1">
      <c r="A49" s="179" t="s">
        <v>432</v>
      </c>
      <c r="B49" s="216">
        <f t="shared" si="2"/>
        <v>2983</v>
      </c>
      <c r="C49" s="171">
        <f>C50+C51</f>
        <v>117</v>
      </c>
      <c r="D49" s="171">
        <f>D50+D51</f>
        <v>120</v>
      </c>
      <c r="E49" s="171">
        <f>E50+E51</f>
        <v>156</v>
      </c>
      <c r="F49" s="216">
        <f t="shared" si="4"/>
        <v>393</v>
      </c>
      <c r="G49" s="171">
        <f aca="true" t="shared" si="36" ref="G49:P49">G50+G51</f>
        <v>195</v>
      </c>
      <c r="H49" s="171">
        <f t="shared" si="36"/>
        <v>175</v>
      </c>
      <c r="I49" s="171">
        <f t="shared" si="36"/>
        <v>160</v>
      </c>
      <c r="J49" s="171">
        <f t="shared" si="36"/>
        <v>127</v>
      </c>
      <c r="K49" s="171">
        <f t="shared" si="36"/>
        <v>144</v>
      </c>
      <c r="L49" s="183">
        <f t="shared" si="36"/>
        <v>187</v>
      </c>
      <c r="M49" s="184">
        <f t="shared" si="36"/>
        <v>269</v>
      </c>
      <c r="N49" s="171">
        <f t="shared" si="36"/>
        <v>270</v>
      </c>
      <c r="O49" s="171">
        <f t="shared" si="36"/>
        <v>235</v>
      </c>
      <c r="P49" s="171">
        <f t="shared" si="36"/>
        <v>153</v>
      </c>
      <c r="Q49" s="216">
        <f t="shared" si="34"/>
        <v>1915</v>
      </c>
      <c r="R49" s="171">
        <f aca="true" t="shared" si="37" ref="R49:Y49">R50+R51</f>
        <v>126</v>
      </c>
      <c r="S49" s="171">
        <f t="shared" si="37"/>
        <v>166</v>
      </c>
      <c r="T49" s="171">
        <f t="shared" si="37"/>
        <v>185</v>
      </c>
      <c r="U49" s="171">
        <f t="shared" si="37"/>
        <v>104</v>
      </c>
      <c r="V49" s="171">
        <f t="shared" si="37"/>
        <v>61</v>
      </c>
      <c r="W49" s="171">
        <f t="shared" si="37"/>
        <v>26</v>
      </c>
      <c r="X49" s="171">
        <f t="shared" si="37"/>
        <v>6</v>
      </c>
      <c r="Y49" s="171">
        <f t="shared" si="37"/>
        <v>1</v>
      </c>
      <c r="Z49" s="218">
        <f t="shared" si="8"/>
        <v>675</v>
      </c>
      <c r="AA49" s="169"/>
    </row>
    <row r="50" spans="1:27" s="170" customFormat="1" ht="14.25" customHeight="1">
      <c r="A50" s="180" t="s">
        <v>416</v>
      </c>
      <c r="B50" s="223">
        <f t="shared" si="2"/>
        <v>1508</v>
      </c>
      <c r="C50" s="173">
        <v>56</v>
      </c>
      <c r="D50" s="173">
        <v>63</v>
      </c>
      <c r="E50" s="173">
        <v>89</v>
      </c>
      <c r="F50" s="223">
        <f t="shared" si="4"/>
        <v>208</v>
      </c>
      <c r="G50" s="173">
        <v>101</v>
      </c>
      <c r="H50" s="173">
        <v>97</v>
      </c>
      <c r="I50" s="173">
        <v>86</v>
      </c>
      <c r="J50" s="173">
        <v>64</v>
      </c>
      <c r="K50" s="173">
        <v>64</v>
      </c>
      <c r="L50" s="185">
        <v>96</v>
      </c>
      <c r="M50" s="186">
        <v>136</v>
      </c>
      <c r="N50" s="173">
        <v>160</v>
      </c>
      <c r="O50" s="173">
        <v>130</v>
      </c>
      <c r="P50" s="173">
        <v>85</v>
      </c>
      <c r="Q50" s="223">
        <f t="shared" si="34"/>
        <v>1019</v>
      </c>
      <c r="R50" s="173">
        <v>64</v>
      </c>
      <c r="S50" s="173">
        <v>79</v>
      </c>
      <c r="T50" s="173">
        <v>77</v>
      </c>
      <c r="U50" s="173">
        <v>38</v>
      </c>
      <c r="V50" s="173">
        <v>16</v>
      </c>
      <c r="W50" s="173">
        <v>6</v>
      </c>
      <c r="X50" s="173">
        <v>1</v>
      </c>
      <c r="Y50" s="173">
        <v>0</v>
      </c>
      <c r="Z50" s="229">
        <f t="shared" si="8"/>
        <v>281</v>
      </c>
      <c r="AA50" s="169"/>
    </row>
    <row r="51" spans="1:27" s="170" customFormat="1" ht="14.25" customHeight="1">
      <c r="A51" s="181" t="s">
        <v>417</v>
      </c>
      <c r="B51" s="226">
        <f t="shared" si="2"/>
        <v>1475</v>
      </c>
      <c r="C51" s="174">
        <v>61</v>
      </c>
      <c r="D51" s="174">
        <v>57</v>
      </c>
      <c r="E51" s="174">
        <v>67</v>
      </c>
      <c r="F51" s="226">
        <f t="shared" si="4"/>
        <v>185</v>
      </c>
      <c r="G51" s="174">
        <v>94</v>
      </c>
      <c r="H51" s="174">
        <v>78</v>
      </c>
      <c r="I51" s="174">
        <v>74</v>
      </c>
      <c r="J51" s="174">
        <v>63</v>
      </c>
      <c r="K51" s="174">
        <v>80</v>
      </c>
      <c r="L51" s="187">
        <v>91</v>
      </c>
      <c r="M51" s="188">
        <v>133</v>
      </c>
      <c r="N51" s="174">
        <v>110</v>
      </c>
      <c r="O51" s="174">
        <v>105</v>
      </c>
      <c r="P51" s="174">
        <v>68</v>
      </c>
      <c r="Q51" s="226">
        <f t="shared" si="34"/>
        <v>896</v>
      </c>
      <c r="R51" s="174">
        <v>62</v>
      </c>
      <c r="S51" s="174">
        <v>87</v>
      </c>
      <c r="T51" s="174">
        <v>108</v>
      </c>
      <c r="U51" s="174">
        <v>66</v>
      </c>
      <c r="V51" s="174">
        <v>45</v>
      </c>
      <c r="W51" s="174">
        <v>20</v>
      </c>
      <c r="X51" s="174">
        <v>5</v>
      </c>
      <c r="Y51" s="174">
        <v>1</v>
      </c>
      <c r="Z51" s="230">
        <f t="shared" si="8"/>
        <v>394</v>
      </c>
      <c r="AA51" s="169"/>
    </row>
    <row r="52" spans="1:2" ht="17.25" customHeight="1">
      <c r="A52" s="192" t="s">
        <v>321</v>
      </c>
      <c r="B52" s="231">
        <v>28</v>
      </c>
    </row>
  </sheetData>
  <mergeCells count="2">
    <mergeCell ref="A1:L1"/>
    <mergeCell ref="W1:Z1"/>
  </mergeCells>
  <printOptions/>
  <pageMargins left="0.75" right="0.18" top="0.78" bottom="0.79" header="0.512" footer="0.512"/>
  <pageSetup horizontalDpi="600" verticalDpi="600" orientation="portrait" paperSize="9" scale="99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X530"/>
  <sheetViews>
    <sheetView tabSelected="1" view="pageBreakPreview" zoomScale="60" workbookViewId="0" topLeftCell="A1">
      <selection activeCell="A1" sqref="A1:P1"/>
    </sheetView>
  </sheetViews>
  <sheetFormatPr defaultColWidth="9.00390625" defaultRowHeight="13.5"/>
  <cols>
    <col min="1" max="1" width="12.25390625" style="25" customWidth="1"/>
    <col min="2" max="2" width="8.625" style="588" customWidth="1"/>
    <col min="3" max="6" width="5.625" style="588" customWidth="1"/>
    <col min="7" max="7" width="8.625" style="588" customWidth="1"/>
    <col min="8" max="11" width="5.625" style="588" customWidth="1"/>
    <col min="12" max="12" width="8.625" style="588" customWidth="1"/>
    <col min="13" max="16" width="5.625" style="588" customWidth="1"/>
    <col min="17" max="16384" width="9.00390625" style="3" customWidth="1"/>
  </cols>
  <sheetData>
    <row r="1" spans="1:17" s="1" customFormat="1" ht="21" customHeight="1">
      <c r="A1" s="796" t="s">
        <v>469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117"/>
    </row>
    <row r="2" spans="1:24" s="1" customFormat="1" ht="13.5" customHeight="1">
      <c r="A2" s="23"/>
      <c r="B2" s="541"/>
      <c r="C2" s="541"/>
      <c r="D2" s="541"/>
      <c r="E2" s="647"/>
      <c r="F2" s="647"/>
      <c r="G2" s="541"/>
      <c r="H2" s="541"/>
      <c r="I2" s="541"/>
      <c r="J2" s="541"/>
      <c r="K2" s="541"/>
      <c r="L2" s="541"/>
      <c r="M2" s="541"/>
      <c r="N2" s="797" t="s">
        <v>367</v>
      </c>
      <c r="O2" s="797"/>
      <c r="P2" s="797"/>
      <c r="Q2" s="603"/>
      <c r="R2" s="23"/>
      <c r="S2" s="23"/>
      <c r="T2" s="23"/>
      <c r="U2" s="23"/>
      <c r="V2" s="23"/>
      <c r="W2" s="23"/>
      <c r="X2" s="23"/>
    </row>
    <row r="3" spans="1:16" s="19" customFormat="1" ht="20.25" customHeight="1">
      <c r="A3" s="787"/>
      <c r="B3" s="789" t="s">
        <v>326</v>
      </c>
      <c r="C3" s="794" t="s">
        <v>456</v>
      </c>
      <c r="D3" s="795"/>
      <c r="E3" s="785" t="s">
        <v>325</v>
      </c>
      <c r="F3" s="791"/>
      <c r="G3" s="792" t="s">
        <v>464</v>
      </c>
      <c r="H3" s="785" t="s">
        <v>242</v>
      </c>
      <c r="I3" s="786"/>
      <c r="J3" s="785" t="s">
        <v>325</v>
      </c>
      <c r="K3" s="786"/>
      <c r="L3" s="783" t="s">
        <v>610</v>
      </c>
      <c r="M3" s="785" t="s">
        <v>242</v>
      </c>
      <c r="N3" s="786"/>
      <c r="O3" s="785" t="s">
        <v>325</v>
      </c>
      <c r="P3" s="786"/>
    </row>
    <row r="4" spans="1:16" s="19" customFormat="1" ht="21" customHeight="1">
      <c r="A4" s="788"/>
      <c r="B4" s="790"/>
      <c r="C4" s="584" t="s">
        <v>243</v>
      </c>
      <c r="D4" s="584" t="s">
        <v>244</v>
      </c>
      <c r="E4" s="584" t="s">
        <v>243</v>
      </c>
      <c r="F4" s="669" t="s">
        <v>244</v>
      </c>
      <c r="G4" s="793"/>
      <c r="H4" s="584" t="s">
        <v>243</v>
      </c>
      <c r="I4" s="584" t="s">
        <v>244</v>
      </c>
      <c r="J4" s="584" t="s">
        <v>243</v>
      </c>
      <c r="K4" s="581" t="s">
        <v>244</v>
      </c>
      <c r="L4" s="784"/>
      <c r="M4" s="584" t="s">
        <v>243</v>
      </c>
      <c r="N4" s="584" t="s">
        <v>244</v>
      </c>
      <c r="O4" s="584" t="s">
        <v>243</v>
      </c>
      <c r="P4" s="581" t="s">
        <v>244</v>
      </c>
    </row>
    <row r="5" spans="1:16" s="19" customFormat="1" ht="24.75" customHeight="1">
      <c r="A5" s="343" t="s">
        <v>198</v>
      </c>
      <c r="B5" s="654">
        <v>924</v>
      </c>
      <c r="C5" s="655">
        <v>435</v>
      </c>
      <c r="D5" s="655">
        <v>398</v>
      </c>
      <c r="E5" s="655">
        <v>44</v>
      </c>
      <c r="F5" s="656">
        <v>47</v>
      </c>
      <c r="G5" s="657">
        <v>957</v>
      </c>
      <c r="H5" s="655">
        <v>470</v>
      </c>
      <c r="I5" s="655">
        <v>400</v>
      </c>
      <c r="J5" s="655">
        <v>42</v>
      </c>
      <c r="K5" s="658">
        <v>45</v>
      </c>
      <c r="L5" s="654">
        <v>1036</v>
      </c>
      <c r="M5" s="655">
        <v>509</v>
      </c>
      <c r="N5" s="655">
        <v>435</v>
      </c>
      <c r="O5" s="655">
        <v>48</v>
      </c>
      <c r="P5" s="658">
        <v>44</v>
      </c>
    </row>
    <row r="6" spans="1:16" s="19" customFormat="1" ht="21.75" customHeight="1">
      <c r="A6" s="152" t="s">
        <v>619</v>
      </c>
      <c r="B6" s="515">
        <v>2</v>
      </c>
      <c r="C6" s="109">
        <v>2</v>
      </c>
      <c r="D6" s="109" t="s">
        <v>368</v>
      </c>
      <c r="E6" s="109" t="s">
        <v>368</v>
      </c>
      <c r="F6" s="518" t="s">
        <v>368</v>
      </c>
      <c r="G6" s="410" t="s">
        <v>368</v>
      </c>
      <c r="H6" s="109" t="s">
        <v>368</v>
      </c>
      <c r="I6" s="109" t="s">
        <v>368</v>
      </c>
      <c r="J6" s="109" t="s">
        <v>368</v>
      </c>
      <c r="K6" s="110" t="s">
        <v>368</v>
      </c>
      <c r="L6" s="515" t="s">
        <v>368</v>
      </c>
      <c r="M6" s="109" t="s">
        <v>368</v>
      </c>
      <c r="N6" s="109" t="s">
        <v>368</v>
      </c>
      <c r="O6" s="109" t="s">
        <v>368</v>
      </c>
      <c r="P6" s="110" t="s">
        <v>368</v>
      </c>
    </row>
    <row r="7" spans="1:16" s="19" customFormat="1" ht="21.75" customHeight="1">
      <c r="A7" s="152" t="s">
        <v>620</v>
      </c>
      <c r="B7" s="515">
        <v>4</v>
      </c>
      <c r="C7" s="109">
        <v>2</v>
      </c>
      <c r="D7" s="109">
        <v>2</v>
      </c>
      <c r="E7" s="109" t="s">
        <v>368</v>
      </c>
      <c r="F7" s="518" t="s">
        <v>368</v>
      </c>
      <c r="G7" s="410">
        <v>3</v>
      </c>
      <c r="H7" s="109">
        <v>2</v>
      </c>
      <c r="I7" s="109">
        <v>1</v>
      </c>
      <c r="J7" s="109" t="s">
        <v>368</v>
      </c>
      <c r="K7" s="110" t="s">
        <v>368</v>
      </c>
      <c r="L7" s="515">
        <v>3</v>
      </c>
      <c r="M7" s="109">
        <v>2</v>
      </c>
      <c r="N7" s="109">
        <v>1</v>
      </c>
      <c r="O7" s="109" t="s">
        <v>368</v>
      </c>
      <c r="P7" s="110" t="s">
        <v>368</v>
      </c>
    </row>
    <row r="8" spans="1:16" s="19" customFormat="1" ht="21.75" customHeight="1">
      <c r="A8" s="152" t="s">
        <v>621</v>
      </c>
      <c r="B8" s="515">
        <v>5</v>
      </c>
      <c r="C8" s="109">
        <v>1</v>
      </c>
      <c r="D8" s="109">
        <v>4</v>
      </c>
      <c r="E8" s="109" t="s">
        <v>368</v>
      </c>
      <c r="F8" s="518" t="s">
        <v>368</v>
      </c>
      <c r="G8" s="410">
        <v>6</v>
      </c>
      <c r="H8" s="109">
        <v>3</v>
      </c>
      <c r="I8" s="109">
        <v>3</v>
      </c>
      <c r="J8" s="109" t="s">
        <v>368</v>
      </c>
      <c r="K8" s="110" t="s">
        <v>368</v>
      </c>
      <c r="L8" s="515">
        <v>5</v>
      </c>
      <c r="M8" s="109">
        <v>2</v>
      </c>
      <c r="N8" s="109">
        <v>3</v>
      </c>
      <c r="O8" s="109" t="s">
        <v>368</v>
      </c>
      <c r="P8" s="110" t="s">
        <v>368</v>
      </c>
    </row>
    <row r="9" spans="1:16" s="19" customFormat="1" ht="21.75" customHeight="1">
      <c r="A9" s="152" t="s">
        <v>622</v>
      </c>
      <c r="B9" s="515">
        <v>9</v>
      </c>
      <c r="C9" s="109">
        <v>9</v>
      </c>
      <c r="D9" s="109" t="s">
        <v>368</v>
      </c>
      <c r="E9" s="109" t="s">
        <v>368</v>
      </c>
      <c r="F9" s="518" t="s">
        <v>368</v>
      </c>
      <c r="G9" s="410">
        <v>8</v>
      </c>
      <c r="H9" s="109">
        <v>8</v>
      </c>
      <c r="I9" s="109" t="s">
        <v>368</v>
      </c>
      <c r="J9" s="109" t="s">
        <v>368</v>
      </c>
      <c r="K9" s="110" t="s">
        <v>368</v>
      </c>
      <c r="L9" s="515">
        <v>8</v>
      </c>
      <c r="M9" s="109">
        <v>8</v>
      </c>
      <c r="N9" s="109" t="s">
        <v>368</v>
      </c>
      <c r="O9" s="109" t="s">
        <v>368</v>
      </c>
      <c r="P9" s="110" t="s">
        <v>368</v>
      </c>
    </row>
    <row r="10" spans="1:16" s="19" customFormat="1" ht="21.75" customHeight="1">
      <c r="A10" s="152" t="s">
        <v>623</v>
      </c>
      <c r="B10" s="515">
        <v>12</v>
      </c>
      <c r="C10" s="109">
        <v>5</v>
      </c>
      <c r="D10" s="109">
        <v>6</v>
      </c>
      <c r="E10" s="109">
        <v>1</v>
      </c>
      <c r="F10" s="518" t="s">
        <v>368</v>
      </c>
      <c r="G10" s="410">
        <v>10</v>
      </c>
      <c r="H10" s="109">
        <v>4</v>
      </c>
      <c r="I10" s="109">
        <v>5</v>
      </c>
      <c r="J10" s="109">
        <v>1</v>
      </c>
      <c r="K10" s="110" t="s">
        <v>368</v>
      </c>
      <c r="L10" s="515">
        <v>7</v>
      </c>
      <c r="M10" s="109">
        <v>2</v>
      </c>
      <c r="N10" s="109">
        <v>4</v>
      </c>
      <c r="O10" s="109">
        <v>1</v>
      </c>
      <c r="P10" s="110" t="s">
        <v>368</v>
      </c>
    </row>
    <row r="11" spans="1:16" s="19" customFormat="1" ht="21.75" customHeight="1">
      <c r="A11" s="152" t="s">
        <v>624</v>
      </c>
      <c r="B11" s="515">
        <v>128</v>
      </c>
      <c r="C11" s="109">
        <v>58</v>
      </c>
      <c r="D11" s="109">
        <v>55</v>
      </c>
      <c r="E11" s="109">
        <v>7</v>
      </c>
      <c r="F11" s="518">
        <v>8</v>
      </c>
      <c r="G11" s="410">
        <v>124</v>
      </c>
      <c r="H11" s="109">
        <v>53</v>
      </c>
      <c r="I11" s="109">
        <v>56</v>
      </c>
      <c r="J11" s="109">
        <v>7</v>
      </c>
      <c r="K11" s="110">
        <v>8</v>
      </c>
      <c r="L11" s="515">
        <v>131</v>
      </c>
      <c r="M11" s="109">
        <v>53</v>
      </c>
      <c r="N11" s="109">
        <v>58</v>
      </c>
      <c r="O11" s="109">
        <v>9</v>
      </c>
      <c r="P11" s="110">
        <v>11</v>
      </c>
    </row>
    <row r="12" spans="1:16" s="19" customFormat="1" ht="21.75" customHeight="1">
      <c r="A12" s="152" t="s">
        <v>625</v>
      </c>
      <c r="B12" s="515"/>
      <c r="C12" s="109"/>
      <c r="D12" s="109"/>
      <c r="E12" s="109"/>
      <c r="F12" s="518"/>
      <c r="G12" s="410"/>
      <c r="H12" s="109"/>
      <c r="I12" s="109"/>
      <c r="J12" s="109"/>
      <c r="K12" s="110"/>
      <c r="L12" s="515">
        <v>1</v>
      </c>
      <c r="M12" s="109">
        <v>1</v>
      </c>
      <c r="N12" s="109" t="s">
        <v>368</v>
      </c>
      <c r="O12" s="109" t="s">
        <v>368</v>
      </c>
      <c r="P12" s="110" t="s">
        <v>368</v>
      </c>
    </row>
    <row r="13" spans="1:16" s="19" customFormat="1" ht="21.75" customHeight="1">
      <c r="A13" s="152" t="s">
        <v>626</v>
      </c>
      <c r="B13" s="515">
        <v>2</v>
      </c>
      <c r="C13" s="109" t="s">
        <v>368</v>
      </c>
      <c r="D13" s="109">
        <v>2</v>
      </c>
      <c r="E13" s="109" t="s">
        <v>368</v>
      </c>
      <c r="F13" s="518" t="s">
        <v>368</v>
      </c>
      <c r="G13" s="410">
        <v>3</v>
      </c>
      <c r="H13" s="109">
        <v>1</v>
      </c>
      <c r="I13" s="109">
        <v>2</v>
      </c>
      <c r="J13" s="109" t="s">
        <v>368</v>
      </c>
      <c r="K13" s="110" t="s">
        <v>368</v>
      </c>
      <c r="L13" s="515">
        <v>4</v>
      </c>
      <c r="M13" s="109">
        <v>1</v>
      </c>
      <c r="N13" s="109">
        <v>3</v>
      </c>
      <c r="O13" s="109" t="s">
        <v>368</v>
      </c>
      <c r="P13" s="110" t="s">
        <v>368</v>
      </c>
    </row>
    <row r="14" spans="1:16" s="19" customFormat="1" ht="21.75" customHeight="1">
      <c r="A14" s="152" t="s">
        <v>627</v>
      </c>
      <c r="B14" s="515">
        <v>262</v>
      </c>
      <c r="C14" s="109">
        <v>122</v>
      </c>
      <c r="D14" s="109">
        <v>132</v>
      </c>
      <c r="E14" s="109">
        <v>4</v>
      </c>
      <c r="F14" s="518">
        <v>4</v>
      </c>
      <c r="G14" s="410">
        <v>283</v>
      </c>
      <c r="H14" s="109">
        <v>146</v>
      </c>
      <c r="I14" s="109">
        <v>131</v>
      </c>
      <c r="J14" s="109">
        <v>3</v>
      </c>
      <c r="K14" s="110">
        <v>3</v>
      </c>
      <c r="L14" s="515">
        <v>356</v>
      </c>
      <c r="M14" s="109">
        <v>195</v>
      </c>
      <c r="N14" s="109">
        <v>154</v>
      </c>
      <c r="O14" s="109">
        <v>6</v>
      </c>
      <c r="P14" s="110">
        <v>1</v>
      </c>
    </row>
    <row r="15" spans="1:16" s="19" customFormat="1" ht="21.75" customHeight="1">
      <c r="A15" s="152" t="s">
        <v>628</v>
      </c>
      <c r="B15" s="515">
        <v>0</v>
      </c>
      <c r="C15" s="109" t="s">
        <v>368</v>
      </c>
      <c r="D15" s="109" t="s">
        <v>368</v>
      </c>
      <c r="E15" s="109" t="s">
        <v>368</v>
      </c>
      <c r="F15" s="518" t="s">
        <v>368</v>
      </c>
      <c r="G15" s="410">
        <v>2</v>
      </c>
      <c r="H15" s="109" t="s">
        <v>368</v>
      </c>
      <c r="I15" s="109">
        <v>1</v>
      </c>
      <c r="J15" s="109">
        <v>1</v>
      </c>
      <c r="K15" s="110" t="s">
        <v>368</v>
      </c>
      <c r="L15" s="515">
        <v>0</v>
      </c>
      <c r="M15" s="109" t="s">
        <v>368</v>
      </c>
      <c r="N15" s="109" t="s">
        <v>368</v>
      </c>
      <c r="O15" s="109" t="s">
        <v>368</v>
      </c>
      <c r="P15" s="110" t="s">
        <v>368</v>
      </c>
    </row>
    <row r="16" spans="1:16" s="19" customFormat="1" ht="21.75" customHeight="1">
      <c r="A16" s="152" t="s">
        <v>629</v>
      </c>
      <c r="B16" s="515">
        <v>1</v>
      </c>
      <c r="C16" s="109" t="s">
        <v>368</v>
      </c>
      <c r="D16" s="109">
        <v>1</v>
      </c>
      <c r="E16" s="109" t="s">
        <v>368</v>
      </c>
      <c r="F16" s="518" t="s">
        <v>368</v>
      </c>
      <c r="G16" s="410">
        <v>1</v>
      </c>
      <c r="H16" s="109" t="s">
        <v>368</v>
      </c>
      <c r="I16" s="109">
        <v>1</v>
      </c>
      <c r="J16" s="109" t="s">
        <v>368</v>
      </c>
      <c r="K16" s="110" t="s">
        <v>368</v>
      </c>
      <c r="L16" s="515">
        <v>1</v>
      </c>
      <c r="M16" s="109" t="s">
        <v>368</v>
      </c>
      <c r="N16" s="109">
        <v>1</v>
      </c>
      <c r="O16" s="109" t="s">
        <v>368</v>
      </c>
      <c r="P16" s="110" t="s">
        <v>368</v>
      </c>
    </row>
    <row r="17" spans="1:16" s="19" customFormat="1" ht="21.75" customHeight="1">
      <c r="A17" s="152" t="s">
        <v>630</v>
      </c>
      <c r="B17" s="515">
        <v>2</v>
      </c>
      <c r="C17" s="109">
        <v>2</v>
      </c>
      <c r="D17" s="109" t="s">
        <v>368</v>
      </c>
      <c r="E17" s="109" t="s">
        <v>368</v>
      </c>
      <c r="F17" s="518" t="s">
        <v>368</v>
      </c>
      <c r="G17" s="410">
        <v>1</v>
      </c>
      <c r="H17" s="109">
        <v>1</v>
      </c>
      <c r="I17" s="109" t="s">
        <v>368</v>
      </c>
      <c r="J17" s="109" t="s">
        <v>368</v>
      </c>
      <c r="K17" s="110" t="s">
        <v>368</v>
      </c>
      <c r="L17" s="515">
        <v>1</v>
      </c>
      <c r="M17" s="109">
        <v>1</v>
      </c>
      <c r="N17" s="109" t="s">
        <v>368</v>
      </c>
      <c r="O17" s="109" t="s">
        <v>368</v>
      </c>
      <c r="P17" s="110" t="s">
        <v>368</v>
      </c>
    </row>
    <row r="18" spans="1:16" s="19" customFormat="1" ht="21.75" customHeight="1">
      <c r="A18" s="152" t="s">
        <v>631</v>
      </c>
      <c r="B18" s="515">
        <v>0</v>
      </c>
      <c r="C18" s="109" t="s">
        <v>368</v>
      </c>
      <c r="D18" s="109" t="s">
        <v>368</v>
      </c>
      <c r="E18" s="109" t="s">
        <v>368</v>
      </c>
      <c r="F18" s="518" t="s">
        <v>368</v>
      </c>
      <c r="G18" s="410">
        <v>0</v>
      </c>
      <c r="H18" s="109" t="s">
        <v>368</v>
      </c>
      <c r="I18" s="109" t="s">
        <v>368</v>
      </c>
      <c r="J18" s="109" t="s">
        <v>368</v>
      </c>
      <c r="K18" s="110" t="s">
        <v>368</v>
      </c>
      <c r="L18" s="515">
        <v>0</v>
      </c>
      <c r="M18" s="109" t="s">
        <v>368</v>
      </c>
      <c r="N18" s="109" t="s">
        <v>368</v>
      </c>
      <c r="O18" s="109" t="s">
        <v>368</v>
      </c>
      <c r="P18" s="110" t="s">
        <v>368</v>
      </c>
    </row>
    <row r="19" spans="1:16" s="19" customFormat="1" ht="21.75" customHeight="1">
      <c r="A19" s="152" t="s">
        <v>632</v>
      </c>
      <c r="B19" s="515">
        <v>1</v>
      </c>
      <c r="C19" s="109">
        <v>1</v>
      </c>
      <c r="D19" s="109" t="s">
        <v>368</v>
      </c>
      <c r="E19" s="109" t="s">
        <v>368</v>
      </c>
      <c r="F19" s="518" t="s">
        <v>368</v>
      </c>
      <c r="G19" s="410">
        <v>2</v>
      </c>
      <c r="H19" s="109">
        <v>2</v>
      </c>
      <c r="I19" s="109" t="s">
        <v>368</v>
      </c>
      <c r="J19" s="109" t="s">
        <v>368</v>
      </c>
      <c r="K19" s="110" t="s">
        <v>368</v>
      </c>
      <c r="L19" s="515">
        <v>2</v>
      </c>
      <c r="M19" s="109">
        <v>2</v>
      </c>
      <c r="N19" s="109" t="s">
        <v>368</v>
      </c>
      <c r="O19" s="109" t="s">
        <v>368</v>
      </c>
      <c r="P19" s="110" t="s">
        <v>368</v>
      </c>
    </row>
    <row r="20" spans="1:16" s="19" customFormat="1" ht="21.75" customHeight="1">
      <c r="A20" s="152" t="s">
        <v>633</v>
      </c>
      <c r="B20" s="515">
        <v>2</v>
      </c>
      <c r="C20" s="109" t="s">
        <v>368</v>
      </c>
      <c r="D20" s="109">
        <v>1</v>
      </c>
      <c r="E20" s="109" t="s">
        <v>368</v>
      </c>
      <c r="F20" s="518">
        <v>1</v>
      </c>
      <c r="G20" s="410">
        <v>2</v>
      </c>
      <c r="H20" s="109" t="s">
        <v>368</v>
      </c>
      <c r="I20" s="109">
        <v>1</v>
      </c>
      <c r="J20" s="109" t="s">
        <v>368</v>
      </c>
      <c r="K20" s="110">
        <v>1</v>
      </c>
      <c r="L20" s="515">
        <v>2</v>
      </c>
      <c r="M20" s="109" t="s">
        <v>368</v>
      </c>
      <c r="N20" s="109">
        <v>1</v>
      </c>
      <c r="O20" s="109" t="s">
        <v>368</v>
      </c>
      <c r="P20" s="110">
        <v>1</v>
      </c>
    </row>
    <row r="21" spans="1:16" s="19" customFormat="1" ht="21.75" customHeight="1">
      <c r="A21" s="152" t="s">
        <v>634</v>
      </c>
      <c r="B21" s="515">
        <v>6</v>
      </c>
      <c r="C21" s="109">
        <v>6</v>
      </c>
      <c r="D21" s="109" t="s">
        <v>368</v>
      </c>
      <c r="E21" s="109" t="s">
        <v>368</v>
      </c>
      <c r="F21" s="518" t="s">
        <v>368</v>
      </c>
      <c r="G21" s="410">
        <v>5</v>
      </c>
      <c r="H21" s="109">
        <v>5</v>
      </c>
      <c r="I21" s="109" t="s">
        <v>368</v>
      </c>
      <c r="J21" s="109" t="s">
        <v>368</v>
      </c>
      <c r="K21" s="110" t="s">
        <v>368</v>
      </c>
      <c r="L21" s="515">
        <v>5</v>
      </c>
      <c r="M21" s="109">
        <v>5</v>
      </c>
      <c r="N21" s="109" t="s">
        <v>368</v>
      </c>
      <c r="O21" s="109" t="s">
        <v>368</v>
      </c>
      <c r="P21" s="110" t="s">
        <v>368</v>
      </c>
    </row>
    <row r="22" spans="1:16" s="19" customFormat="1" ht="21.75" customHeight="1">
      <c r="A22" s="152" t="s">
        <v>635</v>
      </c>
      <c r="B22" s="515">
        <v>18</v>
      </c>
      <c r="C22" s="109">
        <v>15</v>
      </c>
      <c r="D22" s="109">
        <v>3</v>
      </c>
      <c r="E22" s="109" t="s">
        <v>368</v>
      </c>
      <c r="F22" s="518" t="s">
        <v>368</v>
      </c>
      <c r="G22" s="410">
        <v>13</v>
      </c>
      <c r="H22" s="109">
        <v>9</v>
      </c>
      <c r="I22" s="109">
        <v>4</v>
      </c>
      <c r="J22" s="109" t="s">
        <v>368</v>
      </c>
      <c r="K22" s="110" t="s">
        <v>368</v>
      </c>
      <c r="L22" s="515">
        <v>11</v>
      </c>
      <c r="M22" s="109">
        <v>8</v>
      </c>
      <c r="N22" s="109">
        <v>3</v>
      </c>
      <c r="O22" s="109" t="s">
        <v>368</v>
      </c>
      <c r="P22" s="110" t="s">
        <v>368</v>
      </c>
    </row>
    <row r="23" spans="1:16" s="19" customFormat="1" ht="21.75" customHeight="1">
      <c r="A23" s="152" t="s">
        <v>636</v>
      </c>
      <c r="B23" s="515">
        <v>19</v>
      </c>
      <c r="C23" s="109">
        <v>15</v>
      </c>
      <c r="D23" s="109">
        <v>1</v>
      </c>
      <c r="E23" s="109">
        <v>1</v>
      </c>
      <c r="F23" s="518">
        <v>2</v>
      </c>
      <c r="G23" s="410">
        <v>19</v>
      </c>
      <c r="H23" s="109">
        <v>16</v>
      </c>
      <c r="I23" s="109">
        <v>1</v>
      </c>
      <c r="J23" s="109">
        <v>1</v>
      </c>
      <c r="K23" s="110">
        <v>1</v>
      </c>
      <c r="L23" s="515">
        <v>16</v>
      </c>
      <c r="M23" s="109">
        <v>13</v>
      </c>
      <c r="N23" s="109">
        <v>1</v>
      </c>
      <c r="O23" s="109">
        <v>1</v>
      </c>
      <c r="P23" s="110">
        <v>1</v>
      </c>
    </row>
    <row r="24" spans="1:16" s="19" customFormat="1" ht="21.75" customHeight="1">
      <c r="A24" s="152" t="s">
        <v>637</v>
      </c>
      <c r="B24" s="515">
        <v>1</v>
      </c>
      <c r="C24" s="109">
        <v>1</v>
      </c>
      <c r="D24" s="109" t="s">
        <v>368</v>
      </c>
      <c r="E24" s="109" t="s">
        <v>368</v>
      </c>
      <c r="F24" s="518" t="s">
        <v>368</v>
      </c>
      <c r="G24" s="410">
        <v>0</v>
      </c>
      <c r="H24" s="109" t="s">
        <v>368</v>
      </c>
      <c r="I24" s="109" t="s">
        <v>368</v>
      </c>
      <c r="J24" s="109" t="s">
        <v>368</v>
      </c>
      <c r="K24" s="110" t="s">
        <v>368</v>
      </c>
      <c r="L24" s="515">
        <v>0</v>
      </c>
      <c r="M24" s="109" t="s">
        <v>368</v>
      </c>
      <c r="N24" s="109" t="s">
        <v>368</v>
      </c>
      <c r="O24" s="109" t="s">
        <v>368</v>
      </c>
      <c r="P24" s="110" t="s">
        <v>368</v>
      </c>
    </row>
    <row r="25" spans="1:16" s="19" customFormat="1" ht="21.75" customHeight="1">
      <c r="A25" s="152" t="s">
        <v>638</v>
      </c>
      <c r="B25" s="515">
        <v>2</v>
      </c>
      <c r="C25" s="109">
        <v>1</v>
      </c>
      <c r="D25" s="109">
        <v>1</v>
      </c>
      <c r="E25" s="109" t="s">
        <v>368</v>
      </c>
      <c r="F25" s="518" t="s">
        <v>368</v>
      </c>
      <c r="G25" s="410">
        <v>2</v>
      </c>
      <c r="H25" s="109">
        <v>1</v>
      </c>
      <c r="I25" s="109">
        <v>1</v>
      </c>
      <c r="J25" s="109" t="s">
        <v>368</v>
      </c>
      <c r="K25" s="110" t="s">
        <v>368</v>
      </c>
      <c r="L25" s="515">
        <v>2</v>
      </c>
      <c r="M25" s="109">
        <v>1</v>
      </c>
      <c r="N25" s="109">
        <v>1</v>
      </c>
      <c r="O25" s="109" t="s">
        <v>368</v>
      </c>
      <c r="P25" s="110" t="s">
        <v>368</v>
      </c>
    </row>
    <row r="26" spans="1:16" s="19" customFormat="1" ht="21.75" customHeight="1">
      <c r="A26" s="152" t="s">
        <v>639</v>
      </c>
      <c r="B26" s="515">
        <v>56</v>
      </c>
      <c r="C26" s="109">
        <v>17</v>
      </c>
      <c r="D26" s="109">
        <v>35</v>
      </c>
      <c r="E26" s="109">
        <v>4</v>
      </c>
      <c r="F26" s="518" t="s">
        <v>368</v>
      </c>
      <c r="G26" s="410">
        <v>52</v>
      </c>
      <c r="H26" s="109">
        <v>21</v>
      </c>
      <c r="I26" s="109">
        <v>29</v>
      </c>
      <c r="J26" s="109">
        <v>2</v>
      </c>
      <c r="K26" s="110" t="s">
        <v>368</v>
      </c>
      <c r="L26" s="515">
        <v>49</v>
      </c>
      <c r="M26" s="109">
        <v>20</v>
      </c>
      <c r="N26" s="109">
        <v>27</v>
      </c>
      <c r="O26" s="109">
        <v>2</v>
      </c>
      <c r="P26" s="110" t="s">
        <v>368</v>
      </c>
    </row>
    <row r="27" spans="1:16" s="19" customFormat="1" ht="21.75" customHeight="1">
      <c r="A27" s="152" t="s">
        <v>640</v>
      </c>
      <c r="B27" s="515">
        <v>9</v>
      </c>
      <c r="C27" s="109">
        <v>8</v>
      </c>
      <c r="D27" s="109">
        <v>1</v>
      </c>
      <c r="E27" s="109" t="s">
        <v>368</v>
      </c>
      <c r="F27" s="518" t="s">
        <v>368</v>
      </c>
      <c r="G27" s="410">
        <v>10</v>
      </c>
      <c r="H27" s="109">
        <v>9</v>
      </c>
      <c r="I27" s="109">
        <v>1</v>
      </c>
      <c r="J27" s="109" t="s">
        <v>368</v>
      </c>
      <c r="K27" s="110" t="s">
        <v>368</v>
      </c>
      <c r="L27" s="515">
        <v>4</v>
      </c>
      <c r="M27" s="109">
        <v>3</v>
      </c>
      <c r="N27" s="109">
        <v>1</v>
      </c>
      <c r="O27" s="109" t="s">
        <v>368</v>
      </c>
      <c r="P27" s="110" t="s">
        <v>368</v>
      </c>
    </row>
    <row r="28" spans="1:16" s="19" customFormat="1" ht="21.75" customHeight="1">
      <c r="A28" s="152" t="s">
        <v>641</v>
      </c>
      <c r="B28" s="515">
        <v>1</v>
      </c>
      <c r="C28" s="109" t="s">
        <v>368</v>
      </c>
      <c r="D28" s="109">
        <v>1</v>
      </c>
      <c r="E28" s="109" t="s">
        <v>368</v>
      </c>
      <c r="F28" s="518" t="s">
        <v>368</v>
      </c>
      <c r="G28" s="410">
        <v>1</v>
      </c>
      <c r="H28" s="109" t="s">
        <v>368</v>
      </c>
      <c r="I28" s="109">
        <v>1</v>
      </c>
      <c r="J28" s="109" t="s">
        <v>368</v>
      </c>
      <c r="K28" s="110" t="s">
        <v>368</v>
      </c>
      <c r="L28" s="515">
        <v>0</v>
      </c>
      <c r="M28" s="109" t="s">
        <v>368</v>
      </c>
      <c r="N28" s="109" t="s">
        <v>368</v>
      </c>
      <c r="O28" s="109" t="s">
        <v>368</v>
      </c>
      <c r="P28" s="110" t="s">
        <v>368</v>
      </c>
    </row>
    <row r="29" spans="1:16" s="19" customFormat="1" ht="21.75" customHeight="1">
      <c r="A29" s="152" t="s">
        <v>642</v>
      </c>
      <c r="B29" s="515">
        <v>1</v>
      </c>
      <c r="C29" s="109" t="s">
        <v>368</v>
      </c>
      <c r="D29" s="109">
        <v>1</v>
      </c>
      <c r="E29" s="109" t="s">
        <v>368</v>
      </c>
      <c r="F29" s="518" t="s">
        <v>368</v>
      </c>
      <c r="G29" s="410">
        <v>2</v>
      </c>
      <c r="H29" s="109" t="s">
        <v>368</v>
      </c>
      <c r="I29" s="109">
        <v>2</v>
      </c>
      <c r="J29" s="109" t="s">
        <v>368</v>
      </c>
      <c r="K29" s="110" t="s">
        <v>368</v>
      </c>
      <c r="L29" s="515">
        <v>3</v>
      </c>
      <c r="M29" s="109" t="s">
        <v>368</v>
      </c>
      <c r="N29" s="109">
        <v>3</v>
      </c>
      <c r="O29" s="109" t="s">
        <v>368</v>
      </c>
      <c r="P29" s="110" t="s">
        <v>368</v>
      </c>
    </row>
    <row r="30" spans="1:16" s="19" customFormat="1" ht="21.75" customHeight="1">
      <c r="A30" s="152" t="s">
        <v>643</v>
      </c>
      <c r="B30" s="515">
        <v>1</v>
      </c>
      <c r="C30" s="109">
        <v>1</v>
      </c>
      <c r="D30" s="109" t="s">
        <v>368</v>
      </c>
      <c r="E30" s="109" t="s">
        <v>368</v>
      </c>
      <c r="F30" s="518" t="s">
        <v>368</v>
      </c>
      <c r="G30" s="410">
        <v>1</v>
      </c>
      <c r="H30" s="109">
        <v>1</v>
      </c>
      <c r="I30" s="109" t="s">
        <v>368</v>
      </c>
      <c r="J30" s="109" t="s">
        <v>368</v>
      </c>
      <c r="K30" s="110" t="s">
        <v>368</v>
      </c>
      <c r="L30" s="515">
        <v>1</v>
      </c>
      <c r="M30" s="109">
        <v>1</v>
      </c>
      <c r="N30" s="109" t="s">
        <v>368</v>
      </c>
      <c r="O30" s="109" t="s">
        <v>368</v>
      </c>
      <c r="P30" s="110" t="s">
        <v>368</v>
      </c>
    </row>
    <row r="31" spans="1:16" s="19" customFormat="1" ht="21.75" customHeight="1">
      <c r="A31" s="152" t="s">
        <v>644</v>
      </c>
      <c r="B31" s="515">
        <v>1</v>
      </c>
      <c r="C31" s="109" t="s">
        <v>368</v>
      </c>
      <c r="D31" s="109">
        <v>1</v>
      </c>
      <c r="E31" s="109" t="s">
        <v>368</v>
      </c>
      <c r="F31" s="518" t="s">
        <v>368</v>
      </c>
      <c r="G31" s="410">
        <v>2</v>
      </c>
      <c r="H31" s="109">
        <v>1</v>
      </c>
      <c r="I31" s="109">
        <v>1</v>
      </c>
      <c r="J31" s="109" t="s">
        <v>368</v>
      </c>
      <c r="K31" s="110" t="s">
        <v>368</v>
      </c>
      <c r="L31" s="515">
        <v>2</v>
      </c>
      <c r="M31" s="109" t="s">
        <v>368</v>
      </c>
      <c r="N31" s="109">
        <v>2</v>
      </c>
      <c r="O31" s="109" t="s">
        <v>368</v>
      </c>
      <c r="P31" s="110" t="s">
        <v>368</v>
      </c>
    </row>
    <row r="32" spans="1:16" s="19" customFormat="1" ht="21.75" customHeight="1">
      <c r="A32" s="152" t="s">
        <v>645</v>
      </c>
      <c r="B32" s="515">
        <v>1</v>
      </c>
      <c r="C32" s="109">
        <v>1</v>
      </c>
      <c r="D32" s="109" t="s">
        <v>368</v>
      </c>
      <c r="E32" s="109" t="s">
        <v>368</v>
      </c>
      <c r="F32" s="518" t="s">
        <v>368</v>
      </c>
      <c r="G32" s="410">
        <v>1</v>
      </c>
      <c r="H32" s="109">
        <v>1</v>
      </c>
      <c r="I32" s="109" t="s">
        <v>368</v>
      </c>
      <c r="J32" s="109" t="s">
        <v>368</v>
      </c>
      <c r="K32" s="110" t="s">
        <v>368</v>
      </c>
      <c r="L32" s="515">
        <v>1</v>
      </c>
      <c r="M32" s="109">
        <v>1</v>
      </c>
      <c r="N32" s="109" t="s">
        <v>368</v>
      </c>
      <c r="O32" s="109" t="s">
        <v>368</v>
      </c>
      <c r="P32" s="110" t="s">
        <v>368</v>
      </c>
    </row>
    <row r="33" spans="1:16" s="19" customFormat="1" ht="21.75" customHeight="1">
      <c r="A33" s="152" t="s">
        <v>646</v>
      </c>
      <c r="B33" s="515">
        <v>1</v>
      </c>
      <c r="C33" s="109">
        <v>1</v>
      </c>
      <c r="D33" s="109" t="s">
        <v>368</v>
      </c>
      <c r="E33" s="109" t="s">
        <v>368</v>
      </c>
      <c r="F33" s="518" t="s">
        <v>368</v>
      </c>
      <c r="G33" s="410">
        <v>1</v>
      </c>
      <c r="H33" s="109">
        <v>1</v>
      </c>
      <c r="I33" s="109" t="s">
        <v>368</v>
      </c>
      <c r="J33" s="109" t="s">
        <v>368</v>
      </c>
      <c r="K33" s="110" t="s">
        <v>368</v>
      </c>
      <c r="L33" s="515">
        <v>0</v>
      </c>
      <c r="M33" s="109" t="s">
        <v>368</v>
      </c>
      <c r="N33" s="109" t="s">
        <v>368</v>
      </c>
      <c r="O33" s="109" t="s">
        <v>368</v>
      </c>
      <c r="P33" s="110" t="s">
        <v>368</v>
      </c>
    </row>
    <row r="34" spans="1:16" s="19" customFormat="1" ht="21.75" customHeight="1">
      <c r="A34" s="152" t="s">
        <v>647</v>
      </c>
      <c r="B34" s="515">
        <v>41</v>
      </c>
      <c r="C34" s="109">
        <v>40</v>
      </c>
      <c r="D34" s="109">
        <v>1</v>
      </c>
      <c r="E34" s="109" t="s">
        <v>368</v>
      </c>
      <c r="F34" s="518" t="s">
        <v>368</v>
      </c>
      <c r="G34" s="410">
        <v>37</v>
      </c>
      <c r="H34" s="109">
        <v>35</v>
      </c>
      <c r="I34" s="109">
        <v>2</v>
      </c>
      <c r="J34" s="109" t="s">
        <v>368</v>
      </c>
      <c r="K34" s="110" t="s">
        <v>368</v>
      </c>
      <c r="L34" s="515">
        <v>38</v>
      </c>
      <c r="M34" s="109">
        <v>36</v>
      </c>
      <c r="N34" s="109">
        <v>2</v>
      </c>
      <c r="O34" s="109" t="s">
        <v>368</v>
      </c>
      <c r="P34" s="110" t="s">
        <v>368</v>
      </c>
    </row>
    <row r="35" spans="1:16" s="19" customFormat="1" ht="21.75" customHeight="1">
      <c r="A35" s="152" t="s">
        <v>648</v>
      </c>
      <c r="B35" s="515">
        <v>2</v>
      </c>
      <c r="C35" s="109">
        <v>2</v>
      </c>
      <c r="D35" s="109" t="s">
        <v>368</v>
      </c>
      <c r="E35" s="109" t="s">
        <v>368</v>
      </c>
      <c r="F35" s="518" t="s">
        <v>368</v>
      </c>
      <c r="G35" s="410">
        <v>1</v>
      </c>
      <c r="H35" s="109">
        <v>1</v>
      </c>
      <c r="I35" s="109" t="s">
        <v>368</v>
      </c>
      <c r="J35" s="109" t="s">
        <v>368</v>
      </c>
      <c r="K35" s="110" t="s">
        <v>368</v>
      </c>
      <c r="L35" s="515">
        <v>2</v>
      </c>
      <c r="M35" s="109">
        <v>1</v>
      </c>
      <c r="N35" s="109">
        <v>1</v>
      </c>
      <c r="O35" s="109" t="s">
        <v>368</v>
      </c>
      <c r="P35" s="110" t="s">
        <v>368</v>
      </c>
    </row>
    <row r="36" spans="1:16" s="19" customFormat="1" ht="21.75" customHeight="1">
      <c r="A36" s="152" t="s">
        <v>649</v>
      </c>
      <c r="B36" s="515">
        <v>123</v>
      </c>
      <c r="C36" s="109">
        <v>59</v>
      </c>
      <c r="D36" s="109">
        <v>43</v>
      </c>
      <c r="E36" s="109">
        <v>7</v>
      </c>
      <c r="F36" s="518">
        <v>14</v>
      </c>
      <c r="G36" s="410">
        <v>117</v>
      </c>
      <c r="H36" s="109">
        <v>55</v>
      </c>
      <c r="I36" s="109">
        <v>41</v>
      </c>
      <c r="J36" s="109">
        <v>7</v>
      </c>
      <c r="K36" s="110">
        <v>14</v>
      </c>
      <c r="L36" s="515">
        <v>108</v>
      </c>
      <c r="M36" s="109">
        <v>49</v>
      </c>
      <c r="N36" s="109">
        <v>36</v>
      </c>
      <c r="O36" s="109">
        <v>9</v>
      </c>
      <c r="P36" s="110">
        <v>14</v>
      </c>
    </row>
    <row r="37" spans="1:16" s="19" customFormat="1" ht="21.75" customHeight="1">
      <c r="A37" s="152" t="s">
        <v>650</v>
      </c>
      <c r="B37" s="515">
        <v>55</v>
      </c>
      <c r="C37" s="109">
        <v>10</v>
      </c>
      <c r="D37" s="109">
        <v>43</v>
      </c>
      <c r="E37" s="109">
        <v>1</v>
      </c>
      <c r="F37" s="518">
        <v>1</v>
      </c>
      <c r="G37" s="410">
        <v>66</v>
      </c>
      <c r="H37" s="109">
        <v>13</v>
      </c>
      <c r="I37" s="109">
        <v>50</v>
      </c>
      <c r="J37" s="109">
        <v>1</v>
      </c>
      <c r="K37" s="110">
        <v>2</v>
      </c>
      <c r="L37" s="515">
        <v>72</v>
      </c>
      <c r="M37" s="109">
        <v>11</v>
      </c>
      <c r="N37" s="109">
        <v>59</v>
      </c>
      <c r="O37" s="109">
        <v>1</v>
      </c>
      <c r="P37" s="110">
        <v>1</v>
      </c>
    </row>
    <row r="38" spans="1:16" s="19" customFormat="1" ht="21.75" customHeight="1">
      <c r="A38" s="152" t="s">
        <v>651</v>
      </c>
      <c r="B38" s="515">
        <v>4</v>
      </c>
      <c r="C38" s="109" t="s">
        <v>368</v>
      </c>
      <c r="D38" s="109">
        <v>3</v>
      </c>
      <c r="E38" s="109" t="s">
        <v>368</v>
      </c>
      <c r="F38" s="518">
        <v>1</v>
      </c>
      <c r="G38" s="410">
        <v>4</v>
      </c>
      <c r="H38" s="109" t="s">
        <v>368</v>
      </c>
      <c r="I38" s="109">
        <v>3</v>
      </c>
      <c r="J38" s="109" t="s">
        <v>368</v>
      </c>
      <c r="K38" s="110">
        <v>1</v>
      </c>
      <c r="L38" s="515">
        <v>4</v>
      </c>
      <c r="M38" s="109" t="s">
        <v>368</v>
      </c>
      <c r="N38" s="109">
        <v>3</v>
      </c>
      <c r="O38" s="109" t="s">
        <v>368</v>
      </c>
      <c r="P38" s="110">
        <v>1</v>
      </c>
    </row>
    <row r="39" spans="1:16" s="19" customFormat="1" ht="21.75" customHeight="1">
      <c r="A39" s="152" t="s">
        <v>652</v>
      </c>
      <c r="B39" s="515">
        <v>1</v>
      </c>
      <c r="C39" s="109" t="s">
        <v>368</v>
      </c>
      <c r="D39" s="109">
        <v>1</v>
      </c>
      <c r="E39" s="109" t="s">
        <v>368</v>
      </c>
      <c r="F39" s="518" t="s">
        <v>368</v>
      </c>
      <c r="G39" s="410">
        <v>1</v>
      </c>
      <c r="H39" s="109" t="s">
        <v>368</v>
      </c>
      <c r="I39" s="109">
        <v>1</v>
      </c>
      <c r="J39" s="109" t="s">
        <v>368</v>
      </c>
      <c r="K39" s="110" t="s">
        <v>368</v>
      </c>
      <c r="L39" s="515">
        <v>1</v>
      </c>
      <c r="M39" s="109" t="s">
        <v>368</v>
      </c>
      <c r="N39" s="109">
        <v>1</v>
      </c>
      <c r="O39" s="109" t="s">
        <v>368</v>
      </c>
      <c r="P39" s="110" t="s">
        <v>368</v>
      </c>
    </row>
    <row r="40" spans="1:16" s="19" customFormat="1" ht="21.75" customHeight="1">
      <c r="A40" s="152" t="s">
        <v>653</v>
      </c>
      <c r="B40" s="515"/>
      <c r="C40" s="109"/>
      <c r="D40" s="109"/>
      <c r="E40" s="109"/>
      <c r="F40" s="518"/>
      <c r="G40" s="410"/>
      <c r="H40" s="109"/>
      <c r="I40" s="109"/>
      <c r="J40" s="109"/>
      <c r="K40" s="110"/>
      <c r="L40" s="515">
        <v>1</v>
      </c>
      <c r="M40" s="109">
        <v>1</v>
      </c>
      <c r="N40" s="109" t="s">
        <v>368</v>
      </c>
      <c r="O40" s="109" t="s">
        <v>368</v>
      </c>
      <c r="P40" s="110" t="s">
        <v>368</v>
      </c>
    </row>
    <row r="41" spans="1:16" s="19" customFormat="1" ht="21.75" customHeight="1">
      <c r="A41" s="152" t="s">
        <v>654</v>
      </c>
      <c r="B41" s="515">
        <v>1</v>
      </c>
      <c r="C41" s="109" t="s">
        <v>368</v>
      </c>
      <c r="D41" s="109">
        <v>1</v>
      </c>
      <c r="E41" s="109" t="s">
        <v>368</v>
      </c>
      <c r="F41" s="518" t="s">
        <v>368</v>
      </c>
      <c r="G41" s="410">
        <v>2</v>
      </c>
      <c r="H41" s="109">
        <v>1</v>
      </c>
      <c r="I41" s="109">
        <v>1</v>
      </c>
      <c r="J41" s="109" t="s">
        <v>368</v>
      </c>
      <c r="K41" s="110" t="s">
        <v>368</v>
      </c>
      <c r="L41" s="515">
        <v>1</v>
      </c>
      <c r="M41" s="109" t="s">
        <v>368</v>
      </c>
      <c r="N41" s="109">
        <v>1</v>
      </c>
      <c r="O41" s="109" t="s">
        <v>368</v>
      </c>
      <c r="P41" s="110" t="s">
        <v>368</v>
      </c>
    </row>
    <row r="42" spans="1:16" s="19" customFormat="1" ht="21.75" customHeight="1">
      <c r="A42" s="152" t="s">
        <v>655</v>
      </c>
      <c r="B42" s="515">
        <v>23</v>
      </c>
      <c r="C42" s="109">
        <v>1</v>
      </c>
      <c r="D42" s="109">
        <v>20</v>
      </c>
      <c r="E42" s="109">
        <v>1</v>
      </c>
      <c r="F42" s="518">
        <v>1</v>
      </c>
      <c r="G42" s="410">
        <v>25</v>
      </c>
      <c r="H42" s="109">
        <v>1</v>
      </c>
      <c r="I42" s="109">
        <v>21</v>
      </c>
      <c r="J42" s="109">
        <v>1</v>
      </c>
      <c r="K42" s="110">
        <v>2</v>
      </c>
      <c r="L42" s="515">
        <v>24</v>
      </c>
      <c r="M42" s="109" t="s">
        <v>368</v>
      </c>
      <c r="N42" s="109">
        <v>21</v>
      </c>
      <c r="O42" s="109">
        <v>1</v>
      </c>
      <c r="P42" s="110">
        <v>2</v>
      </c>
    </row>
    <row r="43" spans="1:16" s="19" customFormat="1" ht="21.75" customHeight="1">
      <c r="A43" s="152" t="s">
        <v>656</v>
      </c>
      <c r="B43" s="515">
        <v>1</v>
      </c>
      <c r="C43" s="109">
        <v>1</v>
      </c>
      <c r="D43" s="109" t="s">
        <v>368</v>
      </c>
      <c r="E43" s="109" t="s">
        <v>368</v>
      </c>
      <c r="F43" s="518" t="s">
        <v>368</v>
      </c>
      <c r="G43" s="410">
        <v>1</v>
      </c>
      <c r="H43" s="109">
        <v>1</v>
      </c>
      <c r="I43" s="109" t="s">
        <v>368</v>
      </c>
      <c r="J43" s="109" t="s">
        <v>368</v>
      </c>
      <c r="K43" s="110" t="s">
        <v>368</v>
      </c>
      <c r="L43" s="515">
        <v>1</v>
      </c>
      <c r="M43" s="109">
        <v>1</v>
      </c>
      <c r="N43" s="109" t="s">
        <v>368</v>
      </c>
      <c r="O43" s="109" t="s">
        <v>368</v>
      </c>
      <c r="P43" s="110" t="s">
        <v>368</v>
      </c>
    </row>
    <row r="44" spans="1:16" s="19" customFormat="1" ht="21.75" customHeight="1">
      <c r="A44" s="152" t="s">
        <v>657</v>
      </c>
      <c r="B44" s="515">
        <v>1</v>
      </c>
      <c r="C44" s="109">
        <v>1</v>
      </c>
      <c r="D44" s="109" t="s">
        <v>368</v>
      </c>
      <c r="E44" s="109" t="s">
        <v>368</v>
      </c>
      <c r="F44" s="518" t="s">
        <v>368</v>
      </c>
      <c r="G44" s="410">
        <v>1</v>
      </c>
      <c r="H44" s="109">
        <v>1</v>
      </c>
      <c r="I44" s="109" t="s">
        <v>368</v>
      </c>
      <c r="J44" s="109" t="s">
        <v>368</v>
      </c>
      <c r="K44" s="110" t="s">
        <v>368</v>
      </c>
      <c r="L44" s="515">
        <v>1</v>
      </c>
      <c r="M44" s="109">
        <v>1</v>
      </c>
      <c r="N44" s="109" t="s">
        <v>368</v>
      </c>
      <c r="O44" s="109" t="s">
        <v>368</v>
      </c>
      <c r="P44" s="110" t="s">
        <v>368</v>
      </c>
    </row>
    <row r="45" spans="1:16" s="19" customFormat="1" ht="21.75" customHeight="1">
      <c r="A45" s="152" t="s">
        <v>658</v>
      </c>
      <c r="B45" s="515">
        <v>4</v>
      </c>
      <c r="C45" s="109">
        <v>4</v>
      </c>
      <c r="D45" s="109" t="s">
        <v>368</v>
      </c>
      <c r="E45" s="109" t="s">
        <v>368</v>
      </c>
      <c r="F45" s="518" t="s">
        <v>368</v>
      </c>
      <c r="G45" s="410">
        <v>1</v>
      </c>
      <c r="H45" s="109">
        <v>1</v>
      </c>
      <c r="I45" s="109" t="s">
        <v>368</v>
      </c>
      <c r="J45" s="109" t="s">
        <v>368</v>
      </c>
      <c r="K45" s="110" t="s">
        <v>368</v>
      </c>
      <c r="L45" s="515">
        <v>1</v>
      </c>
      <c r="M45" s="109">
        <v>1</v>
      </c>
      <c r="N45" s="109" t="s">
        <v>368</v>
      </c>
      <c r="O45" s="109" t="s">
        <v>368</v>
      </c>
      <c r="P45" s="110" t="s">
        <v>368</v>
      </c>
    </row>
    <row r="46" spans="1:16" s="19" customFormat="1" ht="21.75" customHeight="1">
      <c r="A46" s="152" t="s">
        <v>659</v>
      </c>
      <c r="B46" s="515">
        <v>12</v>
      </c>
      <c r="C46" s="109">
        <v>6</v>
      </c>
      <c r="D46" s="109">
        <v>6</v>
      </c>
      <c r="E46" s="109" t="s">
        <v>368</v>
      </c>
      <c r="F46" s="518" t="s">
        <v>368</v>
      </c>
      <c r="G46" s="515">
        <v>7</v>
      </c>
      <c r="H46" s="109">
        <v>4</v>
      </c>
      <c r="I46" s="109">
        <v>3</v>
      </c>
      <c r="J46" s="109" t="s">
        <v>368</v>
      </c>
      <c r="K46" s="110" t="s">
        <v>368</v>
      </c>
      <c r="L46" s="515">
        <v>7</v>
      </c>
      <c r="M46" s="109">
        <v>4</v>
      </c>
      <c r="N46" s="109">
        <v>3</v>
      </c>
      <c r="O46" s="109" t="s">
        <v>368</v>
      </c>
      <c r="P46" s="110" t="s">
        <v>368</v>
      </c>
    </row>
    <row r="47" spans="1:16" s="19" customFormat="1" ht="21.75" customHeight="1">
      <c r="A47" s="516" t="s">
        <v>660</v>
      </c>
      <c r="B47" s="659">
        <v>0</v>
      </c>
      <c r="C47" s="660" t="s">
        <v>368</v>
      </c>
      <c r="D47" s="660" t="s">
        <v>368</v>
      </c>
      <c r="E47" s="660" t="s">
        <v>368</v>
      </c>
      <c r="F47" s="661" t="s">
        <v>368</v>
      </c>
      <c r="G47" s="659">
        <v>0</v>
      </c>
      <c r="H47" s="660" t="s">
        <v>368</v>
      </c>
      <c r="I47" s="660" t="s">
        <v>368</v>
      </c>
      <c r="J47" s="660" t="s">
        <v>368</v>
      </c>
      <c r="K47" s="661" t="s">
        <v>368</v>
      </c>
      <c r="L47" s="659">
        <v>0</v>
      </c>
      <c r="M47" s="660" t="s">
        <v>368</v>
      </c>
      <c r="N47" s="660" t="s">
        <v>368</v>
      </c>
      <c r="O47" s="660" t="s">
        <v>368</v>
      </c>
      <c r="P47" s="662" t="s">
        <v>368</v>
      </c>
    </row>
    <row r="48" spans="1:16" s="19" customFormat="1" ht="21.75" customHeight="1">
      <c r="A48" s="517" t="s">
        <v>661</v>
      </c>
      <c r="B48" s="663">
        <v>109</v>
      </c>
      <c r="C48" s="664">
        <v>43</v>
      </c>
      <c r="D48" s="664">
        <v>33</v>
      </c>
      <c r="E48" s="664">
        <v>18</v>
      </c>
      <c r="F48" s="665">
        <v>15</v>
      </c>
      <c r="G48" s="663">
        <v>140</v>
      </c>
      <c r="H48" s="664">
        <v>72</v>
      </c>
      <c r="I48" s="664">
        <v>37</v>
      </c>
      <c r="J48" s="664">
        <v>18</v>
      </c>
      <c r="K48" s="665">
        <v>13</v>
      </c>
      <c r="L48" s="663">
        <v>160</v>
      </c>
      <c r="M48" s="664">
        <v>85</v>
      </c>
      <c r="N48" s="664">
        <v>45</v>
      </c>
      <c r="O48" s="664">
        <v>18</v>
      </c>
      <c r="P48" s="666">
        <v>12</v>
      </c>
    </row>
    <row r="49" spans="1:16" s="19" customFormat="1" ht="13.5">
      <c r="A49" s="782" t="s">
        <v>754</v>
      </c>
      <c r="B49" s="782"/>
      <c r="C49" s="340"/>
      <c r="D49" s="340"/>
      <c r="E49" s="340"/>
      <c r="F49" s="340"/>
      <c r="G49" s="667"/>
      <c r="H49" s="667"/>
      <c r="I49" s="667"/>
      <c r="J49" s="667"/>
      <c r="K49" s="667"/>
      <c r="L49" s="667"/>
      <c r="M49" s="667"/>
      <c r="N49" s="667"/>
      <c r="O49" s="667"/>
      <c r="P49" s="667"/>
    </row>
    <row r="50" spans="1:16" s="19" customFormat="1" ht="13.5">
      <c r="A50" s="24"/>
      <c r="B50" s="340"/>
      <c r="C50" s="340"/>
      <c r="D50" s="340"/>
      <c r="E50" s="340"/>
      <c r="F50" s="340"/>
      <c r="G50" s="667"/>
      <c r="H50" s="667"/>
      <c r="I50" s="667"/>
      <c r="J50" s="667"/>
      <c r="K50" s="667"/>
      <c r="L50" s="667"/>
      <c r="M50" s="667"/>
      <c r="N50" s="667"/>
      <c r="O50" s="667"/>
      <c r="P50" s="667"/>
    </row>
    <row r="51" spans="1:16" s="19" customFormat="1" ht="13.5">
      <c r="A51" s="24"/>
      <c r="B51" s="340"/>
      <c r="C51" s="340"/>
      <c r="D51" s="340"/>
      <c r="E51" s="340"/>
      <c r="F51" s="340"/>
      <c r="G51" s="667"/>
      <c r="H51" s="667"/>
      <c r="I51" s="667"/>
      <c r="J51" s="667"/>
      <c r="K51" s="667"/>
      <c r="L51" s="667"/>
      <c r="M51" s="667"/>
      <c r="N51" s="667"/>
      <c r="O51" s="667"/>
      <c r="P51" s="667"/>
    </row>
    <row r="52" spans="1:16" s="19" customFormat="1" ht="13.5">
      <c r="A52" s="24"/>
      <c r="B52" s="340"/>
      <c r="C52" s="340"/>
      <c r="D52" s="340"/>
      <c r="E52" s="340"/>
      <c r="F52" s="340"/>
      <c r="G52" s="667"/>
      <c r="H52" s="667"/>
      <c r="I52" s="667"/>
      <c r="J52" s="667"/>
      <c r="K52" s="667"/>
      <c r="L52" s="667"/>
      <c r="M52" s="667"/>
      <c r="N52" s="667"/>
      <c r="O52" s="667"/>
      <c r="P52" s="667"/>
    </row>
    <row r="53" spans="1:16" s="19" customFormat="1" ht="13.5">
      <c r="A53" s="24"/>
      <c r="B53" s="340"/>
      <c r="C53" s="340"/>
      <c r="D53" s="340"/>
      <c r="E53" s="340"/>
      <c r="F53" s="340"/>
      <c r="G53" s="667"/>
      <c r="H53" s="667"/>
      <c r="I53" s="667"/>
      <c r="J53" s="667"/>
      <c r="K53" s="667"/>
      <c r="L53" s="667"/>
      <c r="M53" s="667"/>
      <c r="N53" s="667"/>
      <c r="O53" s="667"/>
      <c r="P53" s="667"/>
    </row>
    <row r="54" spans="1:16" s="19" customFormat="1" ht="13.5">
      <c r="A54" s="24"/>
      <c r="B54" s="340"/>
      <c r="C54" s="340"/>
      <c r="D54" s="340"/>
      <c r="E54" s="340"/>
      <c r="F54" s="340"/>
      <c r="G54" s="667"/>
      <c r="H54" s="667"/>
      <c r="I54" s="667"/>
      <c r="J54" s="667"/>
      <c r="K54" s="667"/>
      <c r="L54" s="667"/>
      <c r="M54" s="667"/>
      <c r="N54" s="667"/>
      <c r="O54" s="667"/>
      <c r="P54" s="667"/>
    </row>
    <row r="55" spans="1:16" s="19" customFormat="1" ht="13.5">
      <c r="A55" s="24"/>
      <c r="B55" s="340"/>
      <c r="C55" s="340"/>
      <c r="D55" s="340"/>
      <c r="E55" s="340"/>
      <c r="F55" s="340"/>
      <c r="G55" s="667"/>
      <c r="H55" s="667"/>
      <c r="I55" s="667"/>
      <c r="J55" s="667"/>
      <c r="K55" s="667"/>
      <c r="L55" s="667"/>
      <c r="M55" s="667"/>
      <c r="N55" s="667"/>
      <c r="O55" s="667"/>
      <c r="P55" s="667"/>
    </row>
    <row r="56" spans="1:16" s="19" customFormat="1" ht="13.5">
      <c r="A56" s="24"/>
      <c r="B56" s="340"/>
      <c r="C56" s="340"/>
      <c r="D56" s="340"/>
      <c r="E56" s="340"/>
      <c r="F56" s="340"/>
      <c r="G56" s="667"/>
      <c r="H56" s="667"/>
      <c r="I56" s="667"/>
      <c r="J56" s="667"/>
      <c r="K56" s="667"/>
      <c r="L56" s="667"/>
      <c r="M56" s="667"/>
      <c r="N56" s="667"/>
      <c r="O56" s="667"/>
      <c r="P56" s="667"/>
    </row>
    <row r="57" spans="1:16" s="19" customFormat="1" ht="13.5">
      <c r="A57" s="24"/>
      <c r="B57" s="340"/>
      <c r="C57" s="340"/>
      <c r="D57" s="340"/>
      <c r="E57" s="340"/>
      <c r="F57" s="340"/>
      <c r="G57" s="667"/>
      <c r="H57" s="667"/>
      <c r="I57" s="667"/>
      <c r="J57" s="667"/>
      <c r="K57" s="667"/>
      <c r="L57" s="667"/>
      <c r="M57" s="667"/>
      <c r="N57" s="667"/>
      <c r="O57" s="667"/>
      <c r="P57" s="667"/>
    </row>
    <row r="58" spans="1:16" s="19" customFormat="1" ht="13.5">
      <c r="A58" s="24"/>
      <c r="B58" s="340"/>
      <c r="C58" s="340"/>
      <c r="D58" s="340"/>
      <c r="E58" s="340"/>
      <c r="F58" s="340"/>
      <c r="G58" s="667"/>
      <c r="H58" s="667"/>
      <c r="I58" s="667"/>
      <c r="J58" s="667"/>
      <c r="K58" s="667"/>
      <c r="L58" s="667"/>
      <c r="M58" s="667"/>
      <c r="N58" s="667"/>
      <c r="O58" s="667"/>
      <c r="P58" s="667"/>
    </row>
    <row r="59" spans="1:16" s="19" customFormat="1" ht="13.5">
      <c r="A59" s="24"/>
      <c r="B59" s="340"/>
      <c r="C59" s="340"/>
      <c r="D59" s="340"/>
      <c r="E59" s="340"/>
      <c r="F59" s="340"/>
      <c r="G59" s="667"/>
      <c r="H59" s="667"/>
      <c r="I59" s="667"/>
      <c r="J59" s="667"/>
      <c r="K59" s="667"/>
      <c r="L59" s="667"/>
      <c r="M59" s="667"/>
      <c r="N59" s="667"/>
      <c r="O59" s="667"/>
      <c r="P59" s="667"/>
    </row>
    <row r="60" spans="1:16" s="19" customFormat="1" ht="13.5">
      <c r="A60" s="24"/>
      <c r="B60" s="340"/>
      <c r="C60" s="340"/>
      <c r="D60" s="340"/>
      <c r="E60" s="340"/>
      <c r="F60" s="340"/>
      <c r="G60" s="667"/>
      <c r="H60" s="667"/>
      <c r="I60" s="667"/>
      <c r="J60" s="667"/>
      <c r="K60" s="667"/>
      <c r="L60" s="667"/>
      <c r="M60" s="667"/>
      <c r="N60" s="667"/>
      <c r="O60" s="667"/>
      <c r="P60" s="667"/>
    </row>
    <row r="61" spans="1:16" s="19" customFormat="1" ht="13.5">
      <c r="A61" s="24"/>
      <c r="B61" s="340"/>
      <c r="C61" s="340"/>
      <c r="D61" s="340"/>
      <c r="E61" s="340"/>
      <c r="F61" s="340"/>
      <c r="G61" s="667"/>
      <c r="H61" s="667"/>
      <c r="I61" s="667"/>
      <c r="J61" s="667"/>
      <c r="K61" s="667"/>
      <c r="L61" s="667"/>
      <c r="M61" s="667"/>
      <c r="N61" s="667"/>
      <c r="O61" s="667"/>
      <c r="P61" s="667"/>
    </row>
    <row r="62" spans="1:16" s="19" customFormat="1" ht="13.5">
      <c r="A62" s="24"/>
      <c r="B62" s="340"/>
      <c r="C62" s="340"/>
      <c r="D62" s="340"/>
      <c r="E62" s="340"/>
      <c r="F62" s="340"/>
      <c r="G62" s="667"/>
      <c r="H62" s="667"/>
      <c r="I62" s="667"/>
      <c r="J62" s="667"/>
      <c r="K62" s="667"/>
      <c r="L62" s="667"/>
      <c r="M62" s="667"/>
      <c r="N62" s="667"/>
      <c r="O62" s="667"/>
      <c r="P62" s="667"/>
    </row>
    <row r="63" spans="1:16" s="19" customFormat="1" ht="13.5">
      <c r="A63" s="24"/>
      <c r="B63" s="340"/>
      <c r="C63" s="340"/>
      <c r="D63" s="340"/>
      <c r="E63" s="340"/>
      <c r="F63" s="340"/>
      <c r="G63" s="667"/>
      <c r="H63" s="667"/>
      <c r="I63" s="667"/>
      <c r="J63" s="667"/>
      <c r="K63" s="667"/>
      <c r="L63" s="667"/>
      <c r="M63" s="667"/>
      <c r="N63" s="667"/>
      <c r="O63" s="667"/>
      <c r="P63" s="667"/>
    </row>
    <row r="64" spans="1:16" s="19" customFormat="1" ht="13.5">
      <c r="A64" s="24"/>
      <c r="B64" s="340"/>
      <c r="C64" s="340"/>
      <c r="D64" s="340"/>
      <c r="E64" s="340"/>
      <c r="F64" s="340"/>
      <c r="G64" s="667"/>
      <c r="H64" s="667"/>
      <c r="I64" s="667"/>
      <c r="J64" s="667"/>
      <c r="K64" s="667"/>
      <c r="L64" s="667"/>
      <c r="M64" s="667"/>
      <c r="N64" s="667"/>
      <c r="O64" s="667"/>
      <c r="P64" s="667"/>
    </row>
    <row r="65" spans="1:16" s="19" customFormat="1" ht="13.5">
      <c r="A65" s="24"/>
      <c r="B65" s="340"/>
      <c r="C65" s="340"/>
      <c r="D65" s="340"/>
      <c r="E65" s="340"/>
      <c r="F65" s="340"/>
      <c r="G65" s="667"/>
      <c r="H65" s="667"/>
      <c r="I65" s="667"/>
      <c r="J65" s="667"/>
      <c r="K65" s="667"/>
      <c r="L65" s="667"/>
      <c r="M65" s="667"/>
      <c r="N65" s="667"/>
      <c r="O65" s="667"/>
      <c r="P65" s="667"/>
    </row>
    <row r="66" spans="1:16" s="19" customFormat="1" ht="13.5">
      <c r="A66" s="24"/>
      <c r="B66" s="340"/>
      <c r="C66" s="340"/>
      <c r="D66" s="340"/>
      <c r="E66" s="340"/>
      <c r="F66" s="340"/>
      <c r="G66" s="667"/>
      <c r="H66" s="667"/>
      <c r="I66" s="667"/>
      <c r="J66" s="667"/>
      <c r="K66" s="667"/>
      <c r="L66" s="667"/>
      <c r="M66" s="667"/>
      <c r="N66" s="667"/>
      <c r="O66" s="667"/>
      <c r="P66" s="667"/>
    </row>
    <row r="67" spans="1:16" s="19" customFormat="1" ht="13.5">
      <c r="A67" s="24"/>
      <c r="B67" s="340"/>
      <c r="C67" s="340"/>
      <c r="D67" s="340"/>
      <c r="E67" s="340"/>
      <c r="F67" s="340"/>
      <c r="G67" s="667"/>
      <c r="H67" s="667"/>
      <c r="I67" s="667"/>
      <c r="J67" s="667"/>
      <c r="K67" s="667"/>
      <c r="L67" s="667"/>
      <c r="M67" s="667"/>
      <c r="N67" s="667"/>
      <c r="O67" s="667"/>
      <c r="P67" s="667"/>
    </row>
    <row r="68" spans="1:16" s="19" customFormat="1" ht="13.5">
      <c r="A68" s="24"/>
      <c r="B68" s="340"/>
      <c r="C68" s="340"/>
      <c r="D68" s="340"/>
      <c r="E68" s="340"/>
      <c r="F68" s="340"/>
      <c r="G68" s="667"/>
      <c r="H68" s="667"/>
      <c r="I68" s="667"/>
      <c r="J68" s="667"/>
      <c r="K68" s="667"/>
      <c r="L68" s="667"/>
      <c r="M68" s="667"/>
      <c r="N68" s="667"/>
      <c r="O68" s="667"/>
      <c r="P68" s="667"/>
    </row>
    <row r="69" spans="7:16" ht="12">
      <c r="G69" s="668"/>
      <c r="H69" s="668"/>
      <c r="I69" s="668"/>
      <c r="J69" s="668"/>
      <c r="K69" s="668"/>
      <c r="L69" s="668"/>
      <c r="M69" s="668"/>
      <c r="N69" s="668"/>
      <c r="O69" s="668"/>
      <c r="P69" s="668"/>
    </row>
    <row r="70" spans="7:16" ht="12">
      <c r="G70" s="668"/>
      <c r="H70" s="668"/>
      <c r="I70" s="668"/>
      <c r="J70" s="668"/>
      <c r="K70" s="668"/>
      <c r="L70" s="668"/>
      <c r="M70" s="668"/>
      <c r="N70" s="668"/>
      <c r="O70" s="668"/>
      <c r="P70" s="668"/>
    </row>
    <row r="71" spans="7:16" ht="12">
      <c r="G71" s="668"/>
      <c r="H71" s="668"/>
      <c r="I71" s="668"/>
      <c r="J71" s="668"/>
      <c r="K71" s="668"/>
      <c r="L71" s="668"/>
      <c r="M71" s="668"/>
      <c r="N71" s="668"/>
      <c r="O71" s="668"/>
      <c r="P71" s="668"/>
    </row>
    <row r="72" spans="7:16" ht="12">
      <c r="G72" s="668"/>
      <c r="H72" s="668"/>
      <c r="I72" s="668"/>
      <c r="J72" s="668"/>
      <c r="K72" s="668"/>
      <c r="L72" s="668"/>
      <c r="M72" s="668"/>
      <c r="N72" s="668"/>
      <c r="O72" s="668"/>
      <c r="P72" s="668"/>
    </row>
    <row r="73" spans="7:16" ht="12">
      <c r="G73" s="668"/>
      <c r="H73" s="668"/>
      <c r="I73" s="668"/>
      <c r="J73" s="668"/>
      <c r="K73" s="668"/>
      <c r="L73" s="668"/>
      <c r="M73" s="668"/>
      <c r="N73" s="668"/>
      <c r="O73" s="668"/>
      <c r="P73" s="668"/>
    </row>
    <row r="74" spans="7:16" ht="12">
      <c r="G74" s="668"/>
      <c r="H74" s="668"/>
      <c r="I74" s="668"/>
      <c r="J74" s="668"/>
      <c r="K74" s="668"/>
      <c r="L74" s="668"/>
      <c r="M74" s="668"/>
      <c r="N74" s="668"/>
      <c r="O74" s="668"/>
      <c r="P74" s="668"/>
    </row>
    <row r="75" spans="7:16" ht="12">
      <c r="G75" s="668"/>
      <c r="H75" s="668"/>
      <c r="I75" s="668"/>
      <c r="J75" s="668"/>
      <c r="K75" s="668"/>
      <c r="L75" s="668"/>
      <c r="M75" s="668"/>
      <c r="N75" s="668"/>
      <c r="O75" s="668"/>
      <c r="P75" s="668"/>
    </row>
    <row r="76" spans="7:16" ht="12">
      <c r="G76" s="668"/>
      <c r="H76" s="668"/>
      <c r="I76" s="668"/>
      <c r="J76" s="668"/>
      <c r="K76" s="668"/>
      <c r="L76" s="668"/>
      <c r="M76" s="668"/>
      <c r="N76" s="668"/>
      <c r="O76" s="668"/>
      <c r="P76" s="668"/>
    </row>
    <row r="77" spans="7:16" ht="12">
      <c r="G77" s="668"/>
      <c r="H77" s="668"/>
      <c r="I77" s="668"/>
      <c r="J77" s="668"/>
      <c r="K77" s="668"/>
      <c r="L77" s="668"/>
      <c r="M77" s="668"/>
      <c r="N77" s="668"/>
      <c r="O77" s="668"/>
      <c r="P77" s="668"/>
    </row>
    <row r="78" spans="7:16" ht="12">
      <c r="G78" s="668"/>
      <c r="H78" s="668"/>
      <c r="I78" s="668"/>
      <c r="J78" s="668"/>
      <c r="K78" s="668"/>
      <c r="L78" s="668"/>
      <c r="M78" s="668"/>
      <c r="N78" s="668"/>
      <c r="O78" s="668"/>
      <c r="P78" s="668"/>
    </row>
    <row r="79" spans="7:16" ht="12">
      <c r="G79" s="668"/>
      <c r="H79" s="668"/>
      <c r="I79" s="668"/>
      <c r="J79" s="668"/>
      <c r="K79" s="668"/>
      <c r="L79" s="668"/>
      <c r="M79" s="668"/>
      <c r="N79" s="668"/>
      <c r="O79" s="668"/>
      <c r="P79" s="668"/>
    </row>
    <row r="80" spans="7:16" ht="12">
      <c r="G80" s="668"/>
      <c r="H80" s="668"/>
      <c r="I80" s="668"/>
      <c r="J80" s="668"/>
      <c r="K80" s="668"/>
      <c r="L80" s="668"/>
      <c r="M80" s="668"/>
      <c r="N80" s="668"/>
      <c r="O80" s="668"/>
      <c r="P80" s="668"/>
    </row>
    <row r="81" spans="7:16" ht="12">
      <c r="G81" s="668"/>
      <c r="H81" s="668"/>
      <c r="I81" s="668"/>
      <c r="J81" s="668"/>
      <c r="K81" s="668"/>
      <c r="L81" s="668"/>
      <c r="M81" s="668"/>
      <c r="N81" s="668"/>
      <c r="O81" s="668"/>
      <c r="P81" s="668"/>
    </row>
    <row r="82" spans="7:16" ht="12">
      <c r="G82" s="668"/>
      <c r="H82" s="668"/>
      <c r="I82" s="668"/>
      <c r="J82" s="668"/>
      <c r="K82" s="668"/>
      <c r="L82" s="668"/>
      <c r="M82" s="668"/>
      <c r="N82" s="668"/>
      <c r="O82" s="668"/>
      <c r="P82" s="668"/>
    </row>
    <row r="83" spans="7:16" ht="12">
      <c r="G83" s="668"/>
      <c r="H83" s="668"/>
      <c r="I83" s="668"/>
      <c r="J83" s="668"/>
      <c r="K83" s="668"/>
      <c r="L83" s="668"/>
      <c r="M83" s="668"/>
      <c r="N83" s="668"/>
      <c r="O83" s="668"/>
      <c r="P83" s="668"/>
    </row>
    <row r="84" spans="7:16" ht="12">
      <c r="G84" s="668"/>
      <c r="H84" s="668"/>
      <c r="I84" s="668"/>
      <c r="J84" s="668"/>
      <c r="K84" s="668"/>
      <c r="L84" s="668"/>
      <c r="M84" s="668"/>
      <c r="N84" s="668"/>
      <c r="O84" s="668"/>
      <c r="P84" s="668"/>
    </row>
    <row r="85" spans="7:16" ht="12">
      <c r="G85" s="668"/>
      <c r="H85" s="668"/>
      <c r="I85" s="668"/>
      <c r="J85" s="668"/>
      <c r="K85" s="668"/>
      <c r="L85" s="668"/>
      <c r="M85" s="668"/>
      <c r="N85" s="668"/>
      <c r="O85" s="668"/>
      <c r="P85" s="668"/>
    </row>
    <row r="86" spans="7:16" ht="12">
      <c r="G86" s="668"/>
      <c r="H86" s="668"/>
      <c r="I86" s="668"/>
      <c r="J86" s="668"/>
      <c r="K86" s="668"/>
      <c r="L86" s="668"/>
      <c r="M86" s="668"/>
      <c r="N86" s="668"/>
      <c r="O86" s="668"/>
      <c r="P86" s="668"/>
    </row>
    <row r="87" spans="7:16" ht="12">
      <c r="G87" s="668"/>
      <c r="H87" s="668"/>
      <c r="I87" s="668"/>
      <c r="J87" s="668"/>
      <c r="K87" s="668"/>
      <c r="L87" s="668"/>
      <c r="M87" s="668"/>
      <c r="N87" s="668"/>
      <c r="O87" s="668"/>
      <c r="P87" s="668"/>
    </row>
    <row r="88" spans="7:16" ht="12">
      <c r="G88" s="668"/>
      <c r="H88" s="668"/>
      <c r="I88" s="668"/>
      <c r="J88" s="668"/>
      <c r="K88" s="668"/>
      <c r="L88" s="668"/>
      <c r="M88" s="668"/>
      <c r="N88" s="668"/>
      <c r="O88" s="668"/>
      <c r="P88" s="668"/>
    </row>
    <row r="89" spans="7:16" ht="12">
      <c r="G89" s="668"/>
      <c r="H89" s="668"/>
      <c r="I89" s="668"/>
      <c r="J89" s="668"/>
      <c r="K89" s="668"/>
      <c r="L89" s="668"/>
      <c r="M89" s="668"/>
      <c r="N89" s="668"/>
      <c r="O89" s="668"/>
      <c r="P89" s="668"/>
    </row>
    <row r="90" spans="7:16" ht="12">
      <c r="G90" s="668"/>
      <c r="H90" s="668"/>
      <c r="I90" s="668"/>
      <c r="J90" s="668"/>
      <c r="K90" s="668"/>
      <c r="L90" s="668"/>
      <c r="M90" s="668"/>
      <c r="N90" s="668"/>
      <c r="O90" s="668"/>
      <c r="P90" s="668"/>
    </row>
    <row r="91" spans="7:16" ht="12">
      <c r="G91" s="668"/>
      <c r="H91" s="668"/>
      <c r="I91" s="668"/>
      <c r="J91" s="668"/>
      <c r="K91" s="668"/>
      <c r="L91" s="668"/>
      <c r="M91" s="668"/>
      <c r="N91" s="668"/>
      <c r="O91" s="668"/>
      <c r="P91" s="668"/>
    </row>
    <row r="92" spans="7:16" ht="12">
      <c r="G92" s="668"/>
      <c r="H92" s="668"/>
      <c r="I92" s="668"/>
      <c r="J92" s="668"/>
      <c r="K92" s="668"/>
      <c r="L92" s="668"/>
      <c r="M92" s="668"/>
      <c r="N92" s="668"/>
      <c r="O92" s="668"/>
      <c r="P92" s="668"/>
    </row>
    <row r="93" spans="7:16" ht="12">
      <c r="G93" s="668"/>
      <c r="H93" s="668"/>
      <c r="I93" s="668"/>
      <c r="J93" s="668"/>
      <c r="K93" s="668"/>
      <c r="L93" s="668"/>
      <c r="M93" s="668"/>
      <c r="N93" s="668"/>
      <c r="O93" s="668"/>
      <c r="P93" s="668"/>
    </row>
    <row r="94" spans="7:16" ht="12">
      <c r="G94" s="668"/>
      <c r="H94" s="668"/>
      <c r="I94" s="668"/>
      <c r="J94" s="668"/>
      <c r="K94" s="668"/>
      <c r="L94" s="668"/>
      <c r="M94" s="668"/>
      <c r="N94" s="668"/>
      <c r="O94" s="668"/>
      <c r="P94" s="668"/>
    </row>
    <row r="95" spans="7:16" ht="12">
      <c r="G95" s="668"/>
      <c r="H95" s="668"/>
      <c r="I95" s="668"/>
      <c r="J95" s="668"/>
      <c r="K95" s="668"/>
      <c r="L95" s="668"/>
      <c r="M95" s="668"/>
      <c r="N95" s="668"/>
      <c r="O95" s="668"/>
      <c r="P95" s="668"/>
    </row>
    <row r="96" spans="7:16" ht="12">
      <c r="G96" s="668"/>
      <c r="H96" s="668"/>
      <c r="I96" s="668"/>
      <c r="J96" s="668"/>
      <c r="K96" s="668"/>
      <c r="L96" s="668"/>
      <c r="M96" s="668"/>
      <c r="N96" s="668"/>
      <c r="O96" s="668"/>
      <c r="P96" s="668"/>
    </row>
    <row r="97" spans="7:16" ht="12">
      <c r="G97" s="668"/>
      <c r="H97" s="668"/>
      <c r="I97" s="668"/>
      <c r="J97" s="668"/>
      <c r="K97" s="668"/>
      <c r="L97" s="668"/>
      <c r="M97" s="668"/>
      <c r="N97" s="668"/>
      <c r="O97" s="668"/>
      <c r="P97" s="668"/>
    </row>
    <row r="98" spans="7:16" ht="12">
      <c r="G98" s="668"/>
      <c r="H98" s="668"/>
      <c r="I98" s="668"/>
      <c r="J98" s="668"/>
      <c r="K98" s="668"/>
      <c r="L98" s="668"/>
      <c r="M98" s="668"/>
      <c r="N98" s="668"/>
      <c r="O98" s="668"/>
      <c r="P98" s="668"/>
    </row>
    <row r="99" spans="7:16" ht="12">
      <c r="G99" s="668"/>
      <c r="H99" s="668"/>
      <c r="I99" s="668"/>
      <c r="J99" s="668"/>
      <c r="K99" s="668"/>
      <c r="L99" s="668"/>
      <c r="M99" s="668"/>
      <c r="N99" s="668"/>
      <c r="O99" s="668"/>
      <c r="P99" s="668"/>
    </row>
    <row r="100" spans="7:16" ht="12"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</row>
    <row r="101" spans="7:16" ht="12"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</row>
    <row r="102" spans="7:16" ht="12"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</row>
    <row r="103" spans="7:16" ht="12"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</row>
    <row r="104" spans="7:16" ht="12">
      <c r="G104" s="668"/>
      <c r="H104" s="668"/>
      <c r="I104" s="668"/>
      <c r="J104" s="668"/>
      <c r="K104" s="668"/>
      <c r="L104" s="668"/>
      <c r="M104" s="668"/>
      <c r="N104" s="668"/>
      <c r="O104" s="668"/>
      <c r="P104" s="668"/>
    </row>
    <row r="105" spans="7:16" ht="12">
      <c r="G105" s="668"/>
      <c r="H105" s="668"/>
      <c r="I105" s="668"/>
      <c r="J105" s="668"/>
      <c r="K105" s="668"/>
      <c r="L105" s="668"/>
      <c r="M105" s="668"/>
      <c r="N105" s="668"/>
      <c r="O105" s="668"/>
      <c r="P105" s="668"/>
    </row>
    <row r="106" spans="7:16" ht="12">
      <c r="G106" s="668"/>
      <c r="H106" s="668"/>
      <c r="I106" s="668"/>
      <c r="J106" s="668"/>
      <c r="K106" s="668"/>
      <c r="L106" s="668"/>
      <c r="M106" s="668"/>
      <c r="N106" s="668"/>
      <c r="O106" s="668"/>
      <c r="P106" s="668"/>
    </row>
    <row r="107" spans="7:16" ht="12">
      <c r="G107" s="668"/>
      <c r="H107" s="668"/>
      <c r="I107" s="668"/>
      <c r="J107" s="668"/>
      <c r="K107" s="668"/>
      <c r="L107" s="668"/>
      <c r="M107" s="668"/>
      <c r="N107" s="668"/>
      <c r="O107" s="668"/>
      <c r="P107" s="668"/>
    </row>
    <row r="108" spans="7:16" ht="12">
      <c r="G108" s="668"/>
      <c r="H108" s="668"/>
      <c r="I108" s="668"/>
      <c r="J108" s="668"/>
      <c r="K108" s="668"/>
      <c r="L108" s="668"/>
      <c r="M108" s="668"/>
      <c r="N108" s="668"/>
      <c r="O108" s="668"/>
      <c r="P108" s="668"/>
    </row>
    <row r="109" spans="7:16" ht="12">
      <c r="G109" s="668"/>
      <c r="H109" s="668"/>
      <c r="I109" s="668"/>
      <c r="J109" s="668"/>
      <c r="K109" s="668"/>
      <c r="L109" s="668"/>
      <c r="M109" s="668"/>
      <c r="N109" s="668"/>
      <c r="O109" s="668"/>
      <c r="P109" s="668"/>
    </row>
    <row r="110" spans="7:16" ht="12">
      <c r="G110" s="668"/>
      <c r="H110" s="668"/>
      <c r="I110" s="668"/>
      <c r="J110" s="668"/>
      <c r="K110" s="668"/>
      <c r="L110" s="668"/>
      <c r="M110" s="668"/>
      <c r="N110" s="668"/>
      <c r="O110" s="668"/>
      <c r="P110" s="668"/>
    </row>
    <row r="111" spans="7:16" ht="12">
      <c r="G111" s="668"/>
      <c r="H111" s="668"/>
      <c r="I111" s="668"/>
      <c r="J111" s="668"/>
      <c r="K111" s="668"/>
      <c r="L111" s="668"/>
      <c r="M111" s="668"/>
      <c r="N111" s="668"/>
      <c r="O111" s="668"/>
      <c r="P111" s="668"/>
    </row>
    <row r="112" spans="7:16" ht="12">
      <c r="G112" s="668"/>
      <c r="H112" s="668"/>
      <c r="I112" s="668"/>
      <c r="J112" s="668"/>
      <c r="K112" s="668"/>
      <c r="L112" s="668"/>
      <c r="M112" s="668"/>
      <c r="N112" s="668"/>
      <c r="O112" s="668"/>
      <c r="P112" s="668"/>
    </row>
    <row r="113" spans="7:16" ht="12">
      <c r="G113" s="668"/>
      <c r="H113" s="668"/>
      <c r="I113" s="668"/>
      <c r="J113" s="668"/>
      <c r="K113" s="668"/>
      <c r="L113" s="668"/>
      <c r="M113" s="668"/>
      <c r="N113" s="668"/>
      <c r="O113" s="668"/>
      <c r="P113" s="668"/>
    </row>
    <row r="114" spans="7:16" ht="12">
      <c r="G114" s="668"/>
      <c r="H114" s="668"/>
      <c r="I114" s="668"/>
      <c r="J114" s="668"/>
      <c r="K114" s="668"/>
      <c r="L114" s="668"/>
      <c r="M114" s="668"/>
      <c r="N114" s="668"/>
      <c r="O114" s="668"/>
      <c r="P114" s="668"/>
    </row>
    <row r="115" spans="7:16" ht="12">
      <c r="G115" s="668"/>
      <c r="H115" s="668"/>
      <c r="I115" s="668"/>
      <c r="J115" s="668"/>
      <c r="K115" s="668"/>
      <c r="L115" s="668"/>
      <c r="M115" s="668"/>
      <c r="N115" s="668"/>
      <c r="O115" s="668"/>
      <c r="P115" s="668"/>
    </row>
    <row r="116" spans="7:16" ht="12">
      <c r="G116" s="668"/>
      <c r="H116" s="668"/>
      <c r="I116" s="668"/>
      <c r="J116" s="668"/>
      <c r="K116" s="668"/>
      <c r="L116" s="668"/>
      <c r="M116" s="668"/>
      <c r="N116" s="668"/>
      <c r="O116" s="668"/>
      <c r="P116" s="668"/>
    </row>
    <row r="117" spans="7:16" ht="12">
      <c r="G117" s="668"/>
      <c r="H117" s="668"/>
      <c r="I117" s="668"/>
      <c r="J117" s="668"/>
      <c r="K117" s="668"/>
      <c r="L117" s="668"/>
      <c r="M117" s="668"/>
      <c r="N117" s="668"/>
      <c r="O117" s="668"/>
      <c r="P117" s="668"/>
    </row>
    <row r="118" spans="7:16" ht="12">
      <c r="G118" s="668"/>
      <c r="H118" s="668"/>
      <c r="I118" s="668"/>
      <c r="J118" s="668"/>
      <c r="K118" s="668"/>
      <c r="L118" s="668"/>
      <c r="M118" s="668"/>
      <c r="N118" s="668"/>
      <c r="O118" s="668"/>
      <c r="P118" s="668"/>
    </row>
    <row r="119" spans="7:16" ht="12">
      <c r="G119" s="668"/>
      <c r="H119" s="668"/>
      <c r="I119" s="668"/>
      <c r="J119" s="668"/>
      <c r="K119" s="668"/>
      <c r="L119" s="668"/>
      <c r="M119" s="668"/>
      <c r="N119" s="668"/>
      <c r="O119" s="668"/>
      <c r="P119" s="668"/>
    </row>
    <row r="120" spans="7:16" ht="12">
      <c r="G120" s="668"/>
      <c r="H120" s="668"/>
      <c r="I120" s="668"/>
      <c r="J120" s="668"/>
      <c r="K120" s="668"/>
      <c r="L120" s="668"/>
      <c r="M120" s="668"/>
      <c r="N120" s="668"/>
      <c r="O120" s="668"/>
      <c r="P120" s="668"/>
    </row>
    <row r="121" spans="7:16" ht="12">
      <c r="G121" s="668"/>
      <c r="H121" s="668"/>
      <c r="I121" s="668"/>
      <c r="J121" s="668"/>
      <c r="K121" s="668"/>
      <c r="L121" s="668"/>
      <c r="M121" s="668"/>
      <c r="N121" s="668"/>
      <c r="O121" s="668"/>
      <c r="P121" s="668"/>
    </row>
    <row r="122" spans="7:16" ht="12">
      <c r="G122" s="668"/>
      <c r="H122" s="668"/>
      <c r="I122" s="668"/>
      <c r="J122" s="668"/>
      <c r="K122" s="668"/>
      <c r="L122" s="668"/>
      <c r="M122" s="668"/>
      <c r="N122" s="668"/>
      <c r="O122" s="668"/>
      <c r="P122" s="668"/>
    </row>
    <row r="123" spans="7:16" ht="12">
      <c r="G123" s="668"/>
      <c r="H123" s="668"/>
      <c r="I123" s="668"/>
      <c r="J123" s="668"/>
      <c r="K123" s="668"/>
      <c r="L123" s="668"/>
      <c r="M123" s="668"/>
      <c r="N123" s="668"/>
      <c r="O123" s="668"/>
      <c r="P123" s="668"/>
    </row>
    <row r="124" spans="7:16" ht="12">
      <c r="G124" s="668"/>
      <c r="H124" s="668"/>
      <c r="I124" s="668"/>
      <c r="J124" s="668"/>
      <c r="K124" s="668"/>
      <c r="L124" s="668"/>
      <c r="M124" s="668"/>
      <c r="N124" s="668"/>
      <c r="O124" s="668"/>
      <c r="P124" s="668"/>
    </row>
    <row r="125" spans="7:16" ht="12">
      <c r="G125" s="668"/>
      <c r="H125" s="668"/>
      <c r="I125" s="668"/>
      <c r="J125" s="668"/>
      <c r="K125" s="668"/>
      <c r="L125" s="668"/>
      <c r="M125" s="668"/>
      <c r="N125" s="668"/>
      <c r="O125" s="668"/>
      <c r="P125" s="668"/>
    </row>
    <row r="126" spans="7:16" ht="12">
      <c r="G126" s="668"/>
      <c r="H126" s="668"/>
      <c r="I126" s="668"/>
      <c r="J126" s="668"/>
      <c r="K126" s="668"/>
      <c r="L126" s="668"/>
      <c r="M126" s="668"/>
      <c r="N126" s="668"/>
      <c r="O126" s="668"/>
      <c r="P126" s="668"/>
    </row>
    <row r="127" spans="7:16" ht="12">
      <c r="G127" s="668"/>
      <c r="H127" s="668"/>
      <c r="I127" s="668"/>
      <c r="J127" s="668"/>
      <c r="K127" s="668"/>
      <c r="L127" s="668"/>
      <c r="M127" s="668"/>
      <c r="N127" s="668"/>
      <c r="O127" s="668"/>
      <c r="P127" s="668"/>
    </row>
    <row r="128" spans="7:16" ht="12">
      <c r="G128" s="668"/>
      <c r="H128" s="668"/>
      <c r="I128" s="668"/>
      <c r="J128" s="668"/>
      <c r="K128" s="668"/>
      <c r="L128" s="668"/>
      <c r="M128" s="668"/>
      <c r="N128" s="668"/>
      <c r="O128" s="668"/>
      <c r="P128" s="668"/>
    </row>
    <row r="129" spans="7:16" ht="12">
      <c r="G129" s="668"/>
      <c r="H129" s="668"/>
      <c r="I129" s="668"/>
      <c r="J129" s="668"/>
      <c r="K129" s="668"/>
      <c r="L129" s="668"/>
      <c r="M129" s="668"/>
      <c r="N129" s="668"/>
      <c r="O129" s="668"/>
      <c r="P129" s="668"/>
    </row>
    <row r="130" spans="7:16" ht="12">
      <c r="G130" s="668"/>
      <c r="H130" s="668"/>
      <c r="I130" s="668"/>
      <c r="J130" s="668"/>
      <c r="K130" s="668"/>
      <c r="L130" s="668"/>
      <c r="M130" s="668"/>
      <c r="N130" s="668"/>
      <c r="O130" s="668"/>
      <c r="P130" s="668"/>
    </row>
    <row r="131" spans="7:16" ht="12">
      <c r="G131" s="668"/>
      <c r="H131" s="668"/>
      <c r="I131" s="668"/>
      <c r="J131" s="668"/>
      <c r="K131" s="668"/>
      <c r="L131" s="668"/>
      <c r="M131" s="668"/>
      <c r="N131" s="668"/>
      <c r="O131" s="668"/>
      <c r="P131" s="668"/>
    </row>
    <row r="132" spans="7:16" ht="12">
      <c r="G132" s="668"/>
      <c r="H132" s="668"/>
      <c r="I132" s="668"/>
      <c r="J132" s="668"/>
      <c r="K132" s="668"/>
      <c r="L132" s="668"/>
      <c r="M132" s="668"/>
      <c r="N132" s="668"/>
      <c r="O132" s="668"/>
      <c r="P132" s="668"/>
    </row>
    <row r="133" spans="7:16" ht="12">
      <c r="G133" s="668"/>
      <c r="H133" s="668"/>
      <c r="I133" s="668"/>
      <c r="J133" s="668"/>
      <c r="K133" s="668"/>
      <c r="L133" s="668"/>
      <c r="M133" s="668"/>
      <c r="N133" s="668"/>
      <c r="O133" s="668"/>
      <c r="P133" s="668"/>
    </row>
    <row r="134" spans="7:16" ht="12">
      <c r="G134" s="668"/>
      <c r="H134" s="668"/>
      <c r="I134" s="668"/>
      <c r="J134" s="668"/>
      <c r="K134" s="668"/>
      <c r="L134" s="668"/>
      <c r="M134" s="668"/>
      <c r="N134" s="668"/>
      <c r="O134" s="668"/>
      <c r="P134" s="668"/>
    </row>
    <row r="135" spans="7:16" ht="12">
      <c r="G135" s="668"/>
      <c r="H135" s="668"/>
      <c r="I135" s="668"/>
      <c r="J135" s="668"/>
      <c r="K135" s="668"/>
      <c r="L135" s="668"/>
      <c r="M135" s="668"/>
      <c r="N135" s="668"/>
      <c r="O135" s="668"/>
      <c r="P135" s="668"/>
    </row>
    <row r="136" spans="7:16" ht="12">
      <c r="G136" s="668"/>
      <c r="H136" s="668"/>
      <c r="I136" s="668"/>
      <c r="J136" s="668"/>
      <c r="K136" s="668"/>
      <c r="L136" s="668"/>
      <c r="M136" s="668"/>
      <c r="N136" s="668"/>
      <c r="O136" s="668"/>
      <c r="P136" s="668"/>
    </row>
    <row r="137" spans="7:16" ht="12">
      <c r="G137" s="668"/>
      <c r="H137" s="668"/>
      <c r="I137" s="668"/>
      <c r="J137" s="668"/>
      <c r="K137" s="668"/>
      <c r="L137" s="668"/>
      <c r="M137" s="668"/>
      <c r="N137" s="668"/>
      <c r="O137" s="668"/>
      <c r="P137" s="668"/>
    </row>
    <row r="138" spans="7:16" ht="12">
      <c r="G138" s="668"/>
      <c r="H138" s="668"/>
      <c r="I138" s="668"/>
      <c r="J138" s="668"/>
      <c r="K138" s="668"/>
      <c r="L138" s="668"/>
      <c r="M138" s="668"/>
      <c r="N138" s="668"/>
      <c r="O138" s="668"/>
      <c r="P138" s="668"/>
    </row>
    <row r="139" spans="7:16" ht="12">
      <c r="G139" s="668"/>
      <c r="H139" s="668"/>
      <c r="I139" s="668"/>
      <c r="J139" s="668"/>
      <c r="K139" s="668"/>
      <c r="L139" s="668"/>
      <c r="M139" s="668"/>
      <c r="N139" s="668"/>
      <c r="O139" s="668"/>
      <c r="P139" s="668"/>
    </row>
    <row r="140" spans="7:16" ht="12">
      <c r="G140" s="668"/>
      <c r="H140" s="668"/>
      <c r="I140" s="668"/>
      <c r="J140" s="668"/>
      <c r="K140" s="668"/>
      <c r="L140" s="668"/>
      <c r="M140" s="668"/>
      <c r="N140" s="668"/>
      <c r="O140" s="668"/>
      <c r="P140" s="668"/>
    </row>
    <row r="141" spans="7:16" ht="12">
      <c r="G141" s="668"/>
      <c r="H141" s="668"/>
      <c r="I141" s="668"/>
      <c r="J141" s="668"/>
      <c r="K141" s="668"/>
      <c r="L141" s="668"/>
      <c r="M141" s="668"/>
      <c r="N141" s="668"/>
      <c r="O141" s="668"/>
      <c r="P141" s="668"/>
    </row>
    <row r="142" spans="7:16" ht="12">
      <c r="G142" s="668"/>
      <c r="H142" s="668"/>
      <c r="I142" s="668"/>
      <c r="J142" s="668"/>
      <c r="K142" s="668"/>
      <c r="L142" s="668"/>
      <c r="M142" s="668"/>
      <c r="N142" s="668"/>
      <c r="O142" s="668"/>
      <c r="P142" s="668"/>
    </row>
    <row r="143" spans="7:16" ht="12">
      <c r="G143" s="668"/>
      <c r="H143" s="668"/>
      <c r="I143" s="668"/>
      <c r="J143" s="668"/>
      <c r="K143" s="668"/>
      <c r="L143" s="668"/>
      <c r="M143" s="668"/>
      <c r="N143" s="668"/>
      <c r="O143" s="668"/>
      <c r="P143" s="668"/>
    </row>
    <row r="144" spans="7:16" ht="12">
      <c r="G144" s="668"/>
      <c r="H144" s="668"/>
      <c r="I144" s="668"/>
      <c r="J144" s="668"/>
      <c r="K144" s="668"/>
      <c r="L144" s="668"/>
      <c r="M144" s="668"/>
      <c r="N144" s="668"/>
      <c r="O144" s="668"/>
      <c r="P144" s="668"/>
    </row>
    <row r="145" spans="7:16" ht="12">
      <c r="G145" s="668"/>
      <c r="H145" s="668"/>
      <c r="I145" s="668"/>
      <c r="J145" s="668"/>
      <c r="K145" s="668"/>
      <c r="L145" s="668"/>
      <c r="M145" s="668"/>
      <c r="N145" s="668"/>
      <c r="O145" s="668"/>
      <c r="P145" s="668"/>
    </row>
    <row r="146" spans="7:16" ht="12">
      <c r="G146" s="668"/>
      <c r="H146" s="668"/>
      <c r="I146" s="668"/>
      <c r="J146" s="668"/>
      <c r="K146" s="668"/>
      <c r="L146" s="668"/>
      <c r="M146" s="668"/>
      <c r="N146" s="668"/>
      <c r="O146" s="668"/>
      <c r="P146" s="668"/>
    </row>
    <row r="147" spans="7:16" ht="12">
      <c r="G147" s="668"/>
      <c r="H147" s="668"/>
      <c r="I147" s="668"/>
      <c r="J147" s="668"/>
      <c r="K147" s="668"/>
      <c r="L147" s="668"/>
      <c r="M147" s="668"/>
      <c r="N147" s="668"/>
      <c r="O147" s="668"/>
      <c r="P147" s="668"/>
    </row>
    <row r="148" spans="7:16" ht="12">
      <c r="G148" s="668"/>
      <c r="H148" s="668"/>
      <c r="I148" s="668"/>
      <c r="J148" s="668"/>
      <c r="K148" s="668"/>
      <c r="L148" s="668"/>
      <c r="M148" s="668"/>
      <c r="N148" s="668"/>
      <c r="O148" s="668"/>
      <c r="P148" s="668"/>
    </row>
    <row r="149" spans="7:16" ht="12">
      <c r="G149" s="668"/>
      <c r="H149" s="668"/>
      <c r="I149" s="668"/>
      <c r="J149" s="668"/>
      <c r="K149" s="668"/>
      <c r="L149" s="668"/>
      <c r="M149" s="668"/>
      <c r="N149" s="668"/>
      <c r="O149" s="668"/>
      <c r="P149" s="668"/>
    </row>
    <row r="150" spans="7:16" ht="12">
      <c r="G150" s="668"/>
      <c r="H150" s="668"/>
      <c r="I150" s="668"/>
      <c r="J150" s="668"/>
      <c r="K150" s="668"/>
      <c r="L150" s="668"/>
      <c r="M150" s="668"/>
      <c r="N150" s="668"/>
      <c r="O150" s="668"/>
      <c r="P150" s="668"/>
    </row>
    <row r="151" spans="7:16" ht="12">
      <c r="G151" s="668"/>
      <c r="H151" s="668"/>
      <c r="I151" s="668"/>
      <c r="J151" s="668"/>
      <c r="K151" s="668"/>
      <c r="L151" s="668"/>
      <c r="M151" s="668"/>
      <c r="N151" s="668"/>
      <c r="O151" s="668"/>
      <c r="P151" s="668"/>
    </row>
    <row r="152" spans="7:16" ht="12">
      <c r="G152" s="668"/>
      <c r="H152" s="668"/>
      <c r="I152" s="668"/>
      <c r="J152" s="668"/>
      <c r="K152" s="668"/>
      <c r="L152" s="668"/>
      <c r="M152" s="668"/>
      <c r="N152" s="668"/>
      <c r="O152" s="668"/>
      <c r="P152" s="668"/>
    </row>
    <row r="153" spans="7:16" ht="12">
      <c r="G153" s="668"/>
      <c r="H153" s="668"/>
      <c r="I153" s="668"/>
      <c r="J153" s="668"/>
      <c r="K153" s="668"/>
      <c r="L153" s="668"/>
      <c r="M153" s="668"/>
      <c r="N153" s="668"/>
      <c r="O153" s="668"/>
      <c r="P153" s="668"/>
    </row>
    <row r="154" spans="7:16" ht="12">
      <c r="G154" s="668"/>
      <c r="H154" s="668"/>
      <c r="I154" s="668"/>
      <c r="J154" s="668"/>
      <c r="K154" s="668"/>
      <c r="L154" s="668"/>
      <c r="M154" s="668"/>
      <c r="N154" s="668"/>
      <c r="O154" s="668"/>
      <c r="P154" s="668"/>
    </row>
    <row r="155" spans="7:16" ht="12">
      <c r="G155" s="668"/>
      <c r="H155" s="668"/>
      <c r="I155" s="668"/>
      <c r="J155" s="668"/>
      <c r="K155" s="668"/>
      <c r="L155" s="668"/>
      <c r="M155" s="668"/>
      <c r="N155" s="668"/>
      <c r="O155" s="668"/>
      <c r="P155" s="668"/>
    </row>
    <row r="156" spans="7:16" ht="12">
      <c r="G156" s="668"/>
      <c r="H156" s="668"/>
      <c r="I156" s="668"/>
      <c r="J156" s="668"/>
      <c r="K156" s="668"/>
      <c r="L156" s="668"/>
      <c r="M156" s="668"/>
      <c r="N156" s="668"/>
      <c r="O156" s="668"/>
      <c r="P156" s="668"/>
    </row>
    <row r="157" spans="7:16" ht="12">
      <c r="G157" s="668"/>
      <c r="H157" s="668"/>
      <c r="I157" s="668"/>
      <c r="J157" s="668"/>
      <c r="K157" s="668"/>
      <c r="L157" s="668"/>
      <c r="M157" s="668"/>
      <c r="N157" s="668"/>
      <c r="O157" s="668"/>
      <c r="P157" s="668"/>
    </row>
    <row r="158" spans="7:16" ht="12">
      <c r="G158" s="668"/>
      <c r="H158" s="668"/>
      <c r="I158" s="668"/>
      <c r="J158" s="668"/>
      <c r="K158" s="668"/>
      <c r="L158" s="668"/>
      <c r="M158" s="668"/>
      <c r="N158" s="668"/>
      <c r="O158" s="668"/>
      <c r="P158" s="668"/>
    </row>
    <row r="159" spans="7:16" ht="12">
      <c r="G159" s="668"/>
      <c r="H159" s="668"/>
      <c r="I159" s="668"/>
      <c r="J159" s="668"/>
      <c r="K159" s="668"/>
      <c r="L159" s="668"/>
      <c r="M159" s="668"/>
      <c r="N159" s="668"/>
      <c r="O159" s="668"/>
      <c r="P159" s="668"/>
    </row>
    <row r="160" spans="7:16" ht="12">
      <c r="G160" s="668"/>
      <c r="H160" s="668"/>
      <c r="I160" s="668"/>
      <c r="J160" s="668"/>
      <c r="K160" s="668"/>
      <c r="L160" s="668"/>
      <c r="M160" s="668"/>
      <c r="N160" s="668"/>
      <c r="O160" s="668"/>
      <c r="P160" s="668"/>
    </row>
    <row r="161" spans="7:16" ht="12">
      <c r="G161" s="668"/>
      <c r="H161" s="668"/>
      <c r="I161" s="668"/>
      <c r="J161" s="668"/>
      <c r="K161" s="668"/>
      <c r="L161" s="668"/>
      <c r="M161" s="668"/>
      <c r="N161" s="668"/>
      <c r="O161" s="668"/>
      <c r="P161" s="668"/>
    </row>
    <row r="162" spans="7:16" ht="12">
      <c r="G162" s="668"/>
      <c r="H162" s="668"/>
      <c r="I162" s="668"/>
      <c r="J162" s="668"/>
      <c r="K162" s="668"/>
      <c r="L162" s="668"/>
      <c r="M162" s="668"/>
      <c r="N162" s="668"/>
      <c r="O162" s="668"/>
      <c r="P162" s="668"/>
    </row>
    <row r="163" spans="7:16" ht="12">
      <c r="G163" s="668"/>
      <c r="H163" s="668"/>
      <c r="I163" s="668"/>
      <c r="J163" s="668"/>
      <c r="K163" s="668"/>
      <c r="L163" s="668"/>
      <c r="M163" s="668"/>
      <c r="N163" s="668"/>
      <c r="O163" s="668"/>
      <c r="P163" s="668"/>
    </row>
    <row r="164" spans="7:16" ht="12">
      <c r="G164" s="668"/>
      <c r="H164" s="668"/>
      <c r="I164" s="668"/>
      <c r="J164" s="668"/>
      <c r="K164" s="668"/>
      <c r="L164" s="668"/>
      <c r="M164" s="668"/>
      <c r="N164" s="668"/>
      <c r="O164" s="668"/>
      <c r="P164" s="668"/>
    </row>
    <row r="165" spans="7:16" ht="12">
      <c r="G165" s="668"/>
      <c r="H165" s="668"/>
      <c r="I165" s="668"/>
      <c r="J165" s="668"/>
      <c r="K165" s="668"/>
      <c r="L165" s="668"/>
      <c r="M165" s="668"/>
      <c r="N165" s="668"/>
      <c r="O165" s="668"/>
      <c r="P165" s="668"/>
    </row>
    <row r="166" spans="7:16" ht="12">
      <c r="G166" s="668"/>
      <c r="H166" s="668"/>
      <c r="I166" s="668"/>
      <c r="J166" s="668"/>
      <c r="K166" s="668"/>
      <c r="L166" s="668"/>
      <c r="M166" s="668"/>
      <c r="N166" s="668"/>
      <c r="O166" s="668"/>
      <c r="P166" s="668"/>
    </row>
    <row r="167" spans="7:16" ht="12">
      <c r="G167" s="668"/>
      <c r="H167" s="668"/>
      <c r="I167" s="668"/>
      <c r="J167" s="668"/>
      <c r="K167" s="668"/>
      <c r="L167" s="668"/>
      <c r="M167" s="668"/>
      <c r="N167" s="668"/>
      <c r="O167" s="668"/>
      <c r="P167" s="668"/>
    </row>
    <row r="168" spans="7:16" ht="12">
      <c r="G168" s="668"/>
      <c r="H168" s="668"/>
      <c r="I168" s="668"/>
      <c r="J168" s="668"/>
      <c r="K168" s="668"/>
      <c r="L168" s="668"/>
      <c r="M168" s="668"/>
      <c r="N168" s="668"/>
      <c r="O168" s="668"/>
      <c r="P168" s="668"/>
    </row>
    <row r="169" spans="7:16" ht="12">
      <c r="G169" s="668"/>
      <c r="H169" s="668"/>
      <c r="I169" s="668"/>
      <c r="J169" s="668"/>
      <c r="K169" s="668"/>
      <c r="L169" s="668"/>
      <c r="M169" s="668"/>
      <c r="N169" s="668"/>
      <c r="O169" s="668"/>
      <c r="P169" s="668"/>
    </row>
    <row r="170" spans="7:16" ht="12">
      <c r="G170" s="668"/>
      <c r="H170" s="668"/>
      <c r="I170" s="668"/>
      <c r="J170" s="668"/>
      <c r="K170" s="668"/>
      <c r="L170" s="668"/>
      <c r="M170" s="668"/>
      <c r="N170" s="668"/>
      <c r="O170" s="668"/>
      <c r="P170" s="668"/>
    </row>
    <row r="171" spans="7:16" ht="12">
      <c r="G171" s="668"/>
      <c r="H171" s="668"/>
      <c r="I171" s="668"/>
      <c r="J171" s="668"/>
      <c r="K171" s="668"/>
      <c r="L171" s="668"/>
      <c r="M171" s="668"/>
      <c r="N171" s="668"/>
      <c r="O171" s="668"/>
      <c r="P171" s="668"/>
    </row>
    <row r="172" spans="7:16" ht="12">
      <c r="G172" s="668"/>
      <c r="H172" s="668"/>
      <c r="I172" s="668"/>
      <c r="J172" s="668"/>
      <c r="K172" s="668"/>
      <c r="L172" s="668"/>
      <c r="M172" s="668"/>
      <c r="N172" s="668"/>
      <c r="O172" s="668"/>
      <c r="P172" s="668"/>
    </row>
    <row r="173" spans="7:16" ht="12">
      <c r="G173" s="668"/>
      <c r="H173" s="668"/>
      <c r="I173" s="668"/>
      <c r="J173" s="668"/>
      <c r="K173" s="668"/>
      <c r="L173" s="668"/>
      <c r="M173" s="668"/>
      <c r="N173" s="668"/>
      <c r="O173" s="668"/>
      <c r="P173" s="668"/>
    </row>
    <row r="174" spans="7:16" ht="12">
      <c r="G174" s="668"/>
      <c r="H174" s="668"/>
      <c r="I174" s="668"/>
      <c r="J174" s="668"/>
      <c r="K174" s="668"/>
      <c r="L174" s="668"/>
      <c r="M174" s="668"/>
      <c r="N174" s="668"/>
      <c r="O174" s="668"/>
      <c r="P174" s="668"/>
    </row>
    <row r="175" spans="7:16" ht="12">
      <c r="G175" s="668"/>
      <c r="H175" s="668"/>
      <c r="I175" s="668"/>
      <c r="J175" s="668"/>
      <c r="K175" s="668"/>
      <c r="L175" s="668"/>
      <c r="M175" s="668"/>
      <c r="N175" s="668"/>
      <c r="O175" s="668"/>
      <c r="P175" s="668"/>
    </row>
    <row r="176" spans="7:16" ht="12">
      <c r="G176" s="668"/>
      <c r="H176" s="668"/>
      <c r="I176" s="668"/>
      <c r="J176" s="668"/>
      <c r="K176" s="668"/>
      <c r="L176" s="668"/>
      <c r="M176" s="668"/>
      <c r="N176" s="668"/>
      <c r="O176" s="668"/>
      <c r="P176" s="668"/>
    </row>
    <row r="177" spans="7:16" ht="12">
      <c r="G177" s="668"/>
      <c r="H177" s="668"/>
      <c r="I177" s="668"/>
      <c r="J177" s="668"/>
      <c r="K177" s="668"/>
      <c r="L177" s="668"/>
      <c r="M177" s="668"/>
      <c r="N177" s="668"/>
      <c r="O177" s="668"/>
      <c r="P177" s="668"/>
    </row>
    <row r="178" spans="7:16" ht="12">
      <c r="G178" s="668"/>
      <c r="H178" s="668"/>
      <c r="I178" s="668"/>
      <c r="J178" s="668"/>
      <c r="K178" s="668"/>
      <c r="L178" s="668"/>
      <c r="M178" s="668"/>
      <c r="N178" s="668"/>
      <c r="O178" s="668"/>
      <c r="P178" s="668"/>
    </row>
    <row r="179" spans="7:16" ht="12">
      <c r="G179" s="668"/>
      <c r="H179" s="668"/>
      <c r="I179" s="668"/>
      <c r="J179" s="668"/>
      <c r="K179" s="668"/>
      <c r="L179" s="668"/>
      <c r="M179" s="668"/>
      <c r="N179" s="668"/>
      <c r="O179" s="668"/>
      <c r="P179" s="668"/>
    </row>
    <row r="180" spans="7:16" ht="12">
      <c r="G180" s="668"/>
      <c r="H180" s="668"/>
      <c r="I180" s="668"/>
      <c r="J180" s="668"/>
      <c r="K180" s="668"/>
      <c r="L180" s="668"/>
      <c r="M180" s="668"/>
      <c r="N180" s="668"/>
      <c r="O180" s="668"/>
      <c r="P180" s="668"/>
    </row>
    <row r="181" spans="7:16" ht="12">
      <c r="G181" s="668"/>
      <c r="H181" s="668"/>
      <c r="I181" s="668"/>
      <c r="J181" s="668"/>
      <c r="K181" s="668"/>
      <c r="L181" s="668"/>
      <c r="M181" s="668"/>
      <c r="N181" s="668"/>
      <c r="O181" s="668"/>
      <c r="P181" s="668"/>
    </row>
    <row r="182" spans="7:16" ht="12">
      <c r="G182" s="668"/>
      <c r="H182" s="668"/>
      <c r="I182" s="668"/>
      <c r="J182" s="668"/>
      <c r="K182" s="668"/>
      <c r="L182" s="668"/>
      <c r="M182" s="668"/>
      <c r="N182" s="668"/>
      <c r="O182" s="668"/>
      <c r="P182" s="668"/>
    </row>
    <row r="183" spans="7:16" ht="12">
      <c r="G183" s="668"/>
      <c r="H183" s="668"/>
      <c r="I183" s="668"/>
      <c r="J183" s="668"/>
      <c r="K183" s="668"/>
      <c r="L183" s="668"/>
      <c r="M183" s="668"/>
      <c r="N183" s="668"/>
      <c r="O183" s="668"/>
      <c r="P183" s="668"/>
    </row>
    <row r="184" spans="7:16" ht="12">
      <c r="G184" s="668"/>
      <c r="H184" s="668"/>
      <c r="I184" s="668"/>
      <c r="J184" s="668"/>
      <c r="K184" s="668"/>
      <c r="L184" s="668"/>
      <c r="M184" s="668"/>
      <c r="N184" s="668"/>
      <c r="O184" s="668"/>
      <c r="P184" s="668"/>
    </row>
    <row r="185" spans="7:16" ht="12">
      <c r="G185" s="668"/>
      <c r="H185" s="668"/>
      <c r="I185" s="668"/>
      <c r="J185" s="668"/>
      <c r="K185" s="668"/>
      <c r="L185" s="668"/>
      <c r="M185" s="668"/>
      <c r="N185" s="668"/>
      <c r="O185" s="668"/>
      <c r="P185" s="668"/>
    </row>
    <row r="186" spans="7:16" ht="12">
      <c r="G186" s="668"/>
      <c r="H186" s="668"/>
      <c r="I186" s="668"/>
      <c r="J186" s="668"/>
      <c r="K186" s="668"/>
      <c r="L186" s="668"/>
      <c r="M186" s="668"/>
      <c r="N186" s="668"/>
      <c r="O186" s="668"/>
      <c r="P186" s="668"/>
    </row>
    <row r="187" spans="7:16" ht="12">
      <c r="G187" s="668"/>
      <c r="H187" s="668"/>
      <c r="I187" s="668"/>
      <c r="J187" s="668"/>
      <c r="K187" s="668"/>
      <c r="L187" s="668"/>
      <c r="M187" s="668"/>
      <c r="N187" s="668"/>
      <c r="O187" s="668"/>
      <c r="P187" s="668"/>
    </row>
    <row r="188" spans="7:16" ht="12">
      <c r="G188" s="668"/>
      <c r="H188" s="668"/>
      <c r="I188" s="668"/>
      <c r="J188" s="668"/>
      <c r="K188" s="668"/>
      <c r="L188" s="668"/>
      <c r="M188" s="668"/>
      <c r="N188" s="668"/>
      <c r="O188" s="668"/>
      <c r="P188" s="668"/>
    </row>
    <row r="189" spans="7:16" ht="12">
      <c r="G189" s="668"/>
      <c r="H189" s="668"/>
      <c r="I189" s="668"/>
      <c r="J189" s="668"/>
      <c r="K189" s="668"/>
      <c r="L189" s="668"/>
      <c r="M189" s="668"/>
      <c r="N189" s="668"/>
      <c r="O189" s="668"/>
      <c r="P189" s="668"/>
    </row>
    <row r="190" spans="7:16" ht="12">
      <c r="G190" s="668"/>
      <c r="H190" s="668"/>
      <c r="I190" s="668"/>
      <c r="J190" s="668"/>
      <c r="K190" s="668"/>
      <c r="L190" s="668"/>
      <c r="M190" s="668"/>
      <c r="N190" s="668"/>
      <c r="O190" s="668"/>
      <c r="P190" s="668"/>
    </row>
    <row r="191" spans="7:16" ht="12">
      <c r="G191" s="668"/>
      <c r="H191" s="668"/>
      <c r="I191" s="668"/>
      <c r="J191" s="668"/>
      <c r="K191" s="668"/>
      <c r="L191" s="668"/>
      <c r="M191" s="668"/>
      <c r="N191" s="668"/>
      <c r="O191" s="668"/>
      <c r="P191" s="668"/>
    </row>
    <row r="192" spans="7:16" ht="12">
      <c r="G192" s="668"/>
      <c r="H192" s="668"/>
      <c r="I192" s="668"/>
      <c r="J192" s="668"/>
      <c r="K192" s="668"/>
      <c r="L192" s="668"/>
      <c r="M192" s="668"/>
      <c r="N192" s="668"/>
      <c r="O192" s="668"/>
      <c r="P192" s="668"/>
    </row>
    <row r="193" spans="7:16" ht="12">
      <c r="G193" s="668"/>
      <c r="H193" s="668"/>
      <c r="I193" s="668"/>
      <c r="J193" s="668"/>
      <c r="K193" s="668"/>
      <c r="L193" s="668"/>
      <c r="M193" s="668"/>
      <c r="N193" s="668"/>
      <c r="O193" s="668"/>
      <c r="P193" s="668"/>
    </row>
    <row r="194" spans="7:16" ht="12">
      <c r="G194" s="668"/>
      <c r="H194" s="668"/>
      <c r="I194" s="668"/>
      <c r="J194" s="668"/>
      <c r="K194" s="668"/>
      <c r="L194" s="668"/>
      <c r="M194" s="668"/>
      <c r="N194" s="668"/>
      <c r="O194" s="668"/>
      <c r="P194" s="668"/>
    </row>
    <row r="195" spans="7:16" ht="12">
      <c r="G195" s="668"/>
      <c r="H195" s="668"/>
      <c r="I195" s="668"/>
      <c r="J195" s="668"/>
      <c r="K195" s="668"/>
      <c r="L195" s="668"/>
      <c r="M195" s="668"/>
      <c r="N195" s="668"/>
      <c r="O195" s="668"/>
      <c r="P195" s="668"/>
    </row>
    <row r="196" spans="7:16" ht="12">
      <c r="G196" s="668"/>
      <c r="H196" s="668"/>
      <c r="I196" s="668"/>
      <c r="J196" s="668"/>
      <c r="K196" s="668"/>
      <c r="L196" s="668"/>
      <c r="M196" s="668"/>
      <c r="N196" s="668"/>
      <c r="O196" s="668"/>
      <c r="P196" s="668"/>
    </row>
    <row r="197" spans="7:16" ht="12">
      <c r="G197" s="668"/>
      <c r="H197" s="668"/>
      <c r="I197" s="668"/>
      <c r="J197" s="668"/>
      <c r="K197" s="668"/>
      <c r="L197" s="668"/>
      <c r="M197" s="668"/>
      <c r="N197" s="668"/>
      <c r="O197" s="668"/>
      <c r="P197" s="668"/>
    </row>
    <row r="198" spans="7:16" ht="12">
      <c r="G198" s="668"/>
      <c r="H198" s="668"/>
      <c r="I198" s="668"/>
      <c r="J198" s="668"/>
      <c r="K198" s="668"/>
      <c r="L198" s="668"/>
      <c r="M198" s="668"/>
      <c r="N198" s="668"/>
      <c r="O198" s="668"/>
      <c r="P198" s="668"/>
    </row>
    <row r="199" spans="7:16" ht="12">
      <c r="G199" s="668"/>
      <c r="H199" s="668"/>
      <c r="I199" s="668"/>
      <c r="J199" s="668"/>
      <c r="K199" s="668"/>
      <c r="L199" s="668"/>
      <c r="M199" s="668"/>
      <c r="N199" s="668"/>
      <c r="O199" s="668"/>
      <c r="P199" s="668"/>
    </row>
    <row r="200" spans="7:16" ht="12">
      <c r="G200" s="668"/>
      <c r="H200" s="668"/>
      <c r="I200" s="668"/>
      <c r="J200" s="668"/>
      <c r="K200" s="668"/>
      <c r="L200" s="668"/>
      <c r="M200" s="668"/>
      <c r="N200" s="668"/>
      <c r="O200" s="668"/>
      <c r="P200" s="668"/>
    </row>
    <row r="201" spans="7:16" ht="12">
      <c r="G201" s="668"/>
      <c r="H201" s="668"/>
      <c r="I201" s="668"/>
      <c r="J201" s="668"/>
      <c r="K201" s="668"/>
      <c r="L201" s="668"/>
      <c r="M201" s="668"/>
      <c r="N201" s="668"/>
      <c r="O201" s="668"/>
      <c r="P201" s="668"/>
    </row>
    <row r="202" spans="7:16" ht="12">
      <c r="G202" s="668"/>
      <c r="H202" s="668"/>
      <c r="I202" s="668"/>
      <c r="J202" s="668"/>
      <c r="K202" s="668"/>
      <c r="L202" s="668"/>
      <c r="M202" s="668"/>
      <c r="N202" s="668"/>
      <c r="O202" s="668"/>
      <c r="P202" s="668"/>
    </row>
    <row r="203" spans="7:16" ht="12">
      <c r="G203" s="668"/>
      <c r="H203" s="668"/>
      <c r="I203" s="668"/>
      <c r="J203" s="668"/>
      <c r="K203" s="668"/>
      <c r="L203" s="668"/>
      <c r="M203" s="668"/>
      <c r="N203" s="668"/>
      <c r="O203" s="668"/>
      <c r="P203" s="668"/>
    </row>
    <row r="204" spans="7:16" ht="12">
      <c r="G204" s="668"/>
      <c r="H204" s="668"/>
      <c r="I204" s="668"/>
      <c r="J204" s="668"/>
      <c r="K204" s="668"/>
      <c r="L204" s="668"/>
      <c r="M204" s="668"/>
      <c r="N204" s="668"/>
      <c r="O204" s="668"/>
      <c r="P204" s="668"/>
    </row>
    <row r="205" spans="7:16" ht="12">
      <c r="G205" s="668"/>
      <c r="H205" s="668"/>
      <c r="I205" s="668"/>
      <c r="J205" s="668"/>
      <c r="K205" s="668"/>
      <c r="L205" s="668"/>
      <c r="M205" s="668"/>
      <c r="N205" s="668"/>
      <c r="O205" s="668"/>
      <c r="P205" s="668"/>
    </row>
    <row r="206" spans="7:16" ht="12">
      <c r="G206" s="668"/>
      <c r="H206" s="668"/>
      <c r="I206" s="668"/>
      <c r="J206" s="668"/>
      <c r="K206" s="668"/>
      <c r="L206" s="668"/>
      <c r="M206" s="668"/>
      <c r="N206" s="668"/>
      <c r="O206" s="668"/>
      <c r="P206" s="668"/>
    </row>
    <row r="207" spans="7:16" ht="12">
      <c r="G207" s="668"/>
      <c r="H207" s="668"/>
      <c r="I207" s="668"/>
      <c r="J207" s="668"/>
      <c r="K207" s="668"/>
      <c r="L207" s="668"/>
      <c r="M207" s="668"/>
      <c r="N207" s="668"/>
      <c r="O207" s="668"/>
      <c r="P207" s="668"/>
    </row>
    <row r="208" spans="7:16" ht="12">
      <c r="G208" s="668"/>
      <c r="H208" s="668"/>
      <c r="I208" s="668"/>
      <c r="J208" s="668"/>
      <c r="K208" s="668"/>
      <c r="L208" s="668"/>
      <c r="M208" s="668"/>
      <c r="N208" s="668"/>
      <c r="O208" s="668"/>
      <c r="P208" s="668"/>
    </row>
    <row r="209" spans="7:16" ht="12">
      <c r="G209" s="668"/>
      <c r="H209" s="668"/>
      <c r="I209" s="668"/>
      <c r="J209" s="668"/>
      <c r="K209" s="668"/>
      <c r="L209" s="668"/>
      <c r="M209" s="668"/>
      <c r="N209" s="668"/>
      <c r="O209" s="668"/>
      <c r="P209" s="668"/>
    </row>
    <row r="210" spans="7:16" ht="12">
      <c r="G210" s="668"/>
      <c r="H210" s="668"/>
      <c r="I210" s="668"/>
      <c r="J210" s="668"/>
      <c r="K210" s="668"/>
      <c r="L210" s="668"/>
      <c r="M210" s="668"/>
      <c r="N210" s="668"/>
      <c r="O210" s="668"/>
      <c r="P210" s="668"/>
    </row>
    <row r="211" spans="7:16" ht="12">
      <c r="G211" s="668"/>
      <c r="H211" s="668"/>
      <c r="I211" s="668"/>
      <c r="J211" s="668"/>
      <c r="K211" s="668"/>
      <c r="L211" s="668"/>
      <c r="M211" s="668"/>
      <c r="N211" s="668"/>
      <c r="O211" s="668"/>
      <c r="P211" s="668"/>
    </row>
    <row r="212" spans="7:16" ht="12">
      <c r="G212" s="668"/>
      <c r="H212" s="668"/>
      <c r="I212" s="668"/>
      <c r="J212" s="668"/>
      <c r="K212" s="668"/>
      <c r="L212" s="668"/>
      <c r="M212" s="668"/>
      <c r="N212" s="668"/>
      <c r="O212" s="668"/>
      <c r="P212" s="668"/>
    </row>
    <row r="213" spans="7:16" ht="12">
      <c r="G213" s="668"/>
      <c r="H213" s="668"/>
      <c r="I213" s="668"/>
      <c r="J213" s="668"/>
      <c r="K213" s="668"/>
      <c r="L213" s="668"/>
      <c r="M213" s="668"/>
      <c r="N213" s="668"/>
      <c r="O213" s="668"/>
      <c r="P213" s="668"/>
    </row>
    <row r="214" spans="7:16" ht="12">
      <c r="G214" s="668"/>
      <c r="H214" s="668"/>
      <c r="I214" s="668"/>
      <c r="J214" s="668"/>
      <c r="K214" s="668"/>
      <c r="L214" s="668"/>
      <c r="M214" s="668"/>
      <c r="N214" s="668"/>
      <c r="O214" s="668"/>
      <c r="P214" s="668"/>
    </row>
    <row r="215" spans="7:16" ht="12">
      <c r="G215" s="668"/>
      <c r="H215" s="668"/>
      <c r="I215" s="668"/>
      <c r="J215" s="668"/>
      <c r="K215" s="668"/>
      <c r="L215" s="668"/>
      <c r="M215" s="668"/>
      <c r="N215" s="668"/>
      <c r="O215" s="668"/>
      <c r="P215" s="668"/>
    </row>
    <row r="216" spans="7:16" ht="12">
      <c r="G216" s="668"/>
      <c r="H216" s="668"/>
      <c r="I216" s="668"/>
      <c r="J216" s="668"/>
      <c r="K216" s="668"/>
      <c r="L216" s="668"/>
      <c r="M216" s="668"/>
      <c r="N216" s="668"/>
      <c r="O216" s="668"/>
      <c r="P216" s="668"/>
    </row>
    <row r="217" spans="7:16" ht="12">
      <c r="G217" s="668"/>
      <c r="H217" s="668"/>
      <c r="I217" s="668"/>
      <c r="J217" s="668"/>
      <c r="K217" s="668"/>
      <c r="L217" s="668"/>
      <c r="M217" s="668"/>
      <c r="N217" s="668"/>
      <c r="O217" s="668"/>
      <c r="P217" s="668"/>
    </row>
    <row r="218" spans="7:16" ht="12">
      <c r="G218" s="668"/>
      <c r="H218" s="668"/>
      <c r="I218" s="668"/>
      <c r="J218" s="668"/>
      <c r="K218" s="668"/>
      <c r="L218" s="668"/>
      <c r="M218" s="668"/>
      <c r="N218" s="668"/>
      <c r="O218" s="668"/>
      <c r="P218" s="668"/>
    </row>
    <row r="219" spans="7:16" ht="12">
      <c r="G219" s="668"/>
      <c r="H219" s="668"/>
      <c r="I219" s="668"/>
      <c r="J219" s="668"/>
      <c r="K219" s="668"/>
      <c r="L219" s="668"/>
      <c r="M219" s="668"/>
      <c r="N219" s="668"/>
      <c r="O219" s="668"/>
      <c r="P219" s="668"/>
    </row>
    <row r="220" spans="7:16" ht="12">
      <c r="G220" s="668"/>
      <c r="H220" s="668"/>
      <c r="I220" s="668"/>
      <c r="J220" s="668"/>
      <c r="K220" s="668"/>
      <c r="L220" s="668"/>
      <c r="M220" s="668"/>
      <c r="N220" s="668"/>
      <c r="O220" s="668"/>
      <c r="P220" s="668"/>
    </row>
    <row r="221" spans="7:16" ht="12">
      <c r="G221" s="668"/>
      <c r="H221" s="668"/>
      <c r="I221" s="668"/>
      <c r="J221" s="668"/>
      <c r="K221" s="668"/>
      <c r="L221" s="668"/>
      <c r="M221" s="668"/>
      <c r="N221" s="668"/>
      <c r="O221" s="668"/>
      <c r="P221" s="668"/>
    </row>
    <row r="222" spans="7:16" ht="12">
      <c r="G222" s="668"/>
      <c r="H222" s="668"/>
      <c r="I222" s="668"/>
      <c r="J222" s="668"/>
      <c r="K222" s="668"/>
      <c r="L222" s="668"/>
      <c r="M222" s="668"/>
      <c r="N222" s="668"/>
      <c r="O222" s="668"/>
      <c r="P222" s="668"/>
    </row>
    <row r="223" spans="7:16" ht="12">
      <c r="G223" s="668"/>
      <c r="H223" s="668"/>
      <c r="I223" s="668"/>
      <c r="J223" s="668"/>
      <c r="K223" s="668"/>
      <c r="L223" s="668"/>
      <c r="M223" s="668"/>
      <c r="N223" s="668"/>
      <c r="O223" s="668"/>
      <c r="P223" s="668"/>
    </row>
    <row r="224" spans="7:16" ht="12">
      <c r="G224" s="668"/>
      <c r="H224" s="668"/>
      <c r="I224" s="668"/>
      <c r="J224" s="668"/>
      <c r="K224" s="668"/>
      <c r="L224" s="668"/>
      <c r="M224" s="668"/>
      <c r="N224" s="668"/>
      <c r="O224" s="668"/>
      <c r="P224" s="668"/>
    </row>
    <row r="225" spans="7:16" ht="12">
      <c r="G225" s="668"/>
      <c r="H225" s="668"/>
      <c r="I225" s="668"/>
      <c r="J225" s="668"/>
      <c r="K225" s="668"/>
      <c r="L225" s="668"/>
      <c r="M225" s="668"/>
      <c r="N225" s="668"/>
      <c r="O225" s="668"/>
      <c r="P225" s="668"/>
    </row>
    <row r="226" spans="7:16" ht="12">
      <c r="G226" s="668"/>
      <c r="H226" s="668"/>
      <c r="I226" s="668"/>
      <c r="J226" s="668"/>
      <c r="K226" s="668"/>
      <c r="L226" s="668"/>
      <c r="M226" s="668"/>
      <c r="N226" s="668"/>
      <c r="O226" s="668"/>
      <c r="P226" s="668"/>
    </row>
    <row r="227" spans="7:16" ht="12">
      <c r="G227" s="668"/>
      <c r="H227" s="668"/>
      <c r="I227" s="668"/>
      <c r="J227" s="668"/>
      <c r="K227" s="668"/>
      <c r="L227" s="668"/>
      <c r="M227" s="668"/>
      <c r="N227" s="668"/>
      <c r="O227" s="668"/>
      <c r="P227" s="668"/>
    </row>
    <row r="228" spans="7:16" ht="12">
      <c r="G228" s="668"/>
      <c r="H228" s="668"/>
      <c r="I228" s="668"/>
      <c r="J228" s="668"/>
      <c r="K228" s="668"/>
      <c r="L228" s="668"/>
      <c r="M228" s="668"/>
      <c r="N228" s="668"/>
      <c r="O228" s="668"/>
      <c r="P228" s="668"/>
    </row>
    <row r="229" spans="7:16" ht="12">
      <c r="G229" s="668"/>
      <c r="H229" s="668"/>
      <c r="I229" s="668"/>
      <c r="J229" s="668"/>
      <c r="K229" s="668"/>
      <c r="L229" s="668"/>
      <c r="M229" s="668"/>
      <c r="N229" s="668"/>
      <c r="O229" s="668"/>
      <c r="P229" s="668"/>
    </row>
    <row r="230" spans="7:16" ht="12">
      <c r="G230" s="668"/>
      <c r="H230" s="668"/>
      <c r="I230" s="668"/>
      <c r="J230" s="668"/>
      <c r="K230" s="668"/>
      <c r="L230" s="668"/>
      <c r="M230" s="668"/>
      <c r="N230" s="668"/>
      <c r="O230" s="668"/>
      <c r="P230" s="668"/>
    </row>
    <row r="231" spans="7:16" ht="12">
      <c r="G231" s="668"/>
      <c r="H231" s="668"/>
      <c r="I231" s="668"/>
      <c r="J231" s="668"/>
      <c r="K231" s="668"/>
      <c r="L231" s="668"/>
      <c r="M231" s="668"/>
      <c r="N231" s="668"/>
      <c r="O231" s="668"/>
      <c r="P231" s="668"/>
    </row>
    <row r="232" spans="7:16" ht="12">
      <c r="G232" s="668"/>
      <c r="H232" s="668"/>
      <c r="I232" s="668"/>
      <c r="J232" s="668"/>
      <c r="K232" s="668"/>
      <c r="L232" s="668"/>
      <c r="M232" s="668"/>
      <c r="N232" s="668"/>
      <c r="O232" s="668"/>
      <c r="P232" s="668"/>
    </row>
    <row r="233" spans="7:16" ht="12">
      <c r="G233" s="668"/>
      <c r="H233" s="668"/>
      <c r="I233" s="668"/>
      <c r="J233" s="668"/>
      <c r="K233" s="668"/>
      <c r="L233" s="668"/>
      <c r="M233" s="668"/>
      <c r="N233" s="668"/>
      <c r="O233" s="668"/>
      <c r="P233" s="668"/>
    </row>
    <row r="234" spans="7:16" ht="12">
      <c r="G234" s="668"/>
      <c r="H234" s="668"/>
      <c r="I234" s="668"/>
      <c r="J234" s="668"/>
      <c r="K234" s="668"/>
      <c r="L234" s="668"/>
      <c r="M234" s="668"/>
      <c r="N234" s="668"/>
      <c r="O234" s="668"/>
      <c r="P234" s="668"/>
    </row>
    <row r="235" spans="7:16" ht="12">
      <c r="G235" s="668"/>
      <c r="H235" s="668"/>
      <c r="I235" s="668"/>
      <c r="J235" s="668"/>
      <c r="K235" s="668"/>
      <c r="L235" s="668"/>
      <c r="M235" s="668"/>
      <c r="N235" s="668"/>
      <c r="O235" s="668"/>
      <c r="P235" s="668"/>
    </row>
    <row r="236" spans="7:16" ht="12">
      <c r="G236" s="668"/>
      <c r="H236" s="668"/>
      <c r="I236" s="668"/>
      <c r="J236" s="668"/>
      <c r="K236" s="668"/>
      <c r="L236" s="668"/>
      <c r="M236" s="668"/>
      <c r="N236" s="668"/>
      <c r="O236" s="668"/>
      <c r="P236" s="668"/>
    </row>
    <row r="237" spans="7:16" ht="12">
      <c r="G237" s="668"/>
      <c r="H237" s="668"/>
      <c r="I237" s="668"/>
      <c r="J237" s="668"/>
      <c r="K237" s="668"/>
      <c r="L237" s="668"/>
      <c r="M237" s="668"/>
      <c r="N237" s="668"/>
      <c r="O237" s="668"/>
      <c r="P237" s="668"/>
    </row>
    <row r="238" spans="7:16" ht="12">
      <c r="G238" s="668"/>
      <c r="H238" s="668"/>
      <c r="I238" s="668"/>
      <c r="J238" s="668"/>
      <c r="K238" s="668"/>
      <c r="L238" s="668"/>
      <c r="M238" s="668"/>
      <c r="N238" s="668"/>
      <c r="O238" s="668"/>
      <c r="P238" s="668"/>
    </row>
    <row r="239" spans="7:16" ht="12">
      <c r="G239" s="668"/>
      <c r="H239" s="668"/>
      <c r="I239" s="668"/>
      <c r="J239" s="668"/>
      <c r="K239" s="668"/>
      <c r="L239" s="668"/>
      <c r="M239" s="668"/>
      <c r="N239" s="668"/>
      <c r="O239" s="668"/>
      <c r="P239" s="668"/>
    </row>
    <row r="240" spans="7:16" ht="12">
      <c r="G240" s="668"/>
      <c r="H240" s="668"/>
      <c r="I240" s="668"/>
      <c r="J240" s="668"/>
      <c r="K240" s="668"/>
      <c r="L240" s="668"/>
      <c r="M240" s="668"/>
      <c r="N240" s="668"/>
      <c r="O240" s="668"/>
      <c r="P240" s="668"/>
    </row>
    <row r="241" spans="7:16" ht="12">
      <c r="G241" s="668"/>
      <c r="H241" s="668"/>
      <c r="I241" s="668"/>
      <c r="J241" s="668"/>
      <c r="K241" s="668"/>
      <c r="L241" s="668"/>
      <c r="M241" s="668"/>
      <c r="N241" s="668"/>
      <c r="O241" s="668"/>
      <c r="P241" s="668"/>
    </row>
    <row r="242" spans="7:16" ht="12">
      <c r="G242" s="668"/>
      <c r="H242" s="668"/>
      <c r="I242" s="668"/>
      <c r="J242" s="668"/>
      <c r="K242" s="668"/>
      <c r="L242" s="668"/>
      <c r="M242" s="668"/>
      <c r="N242" s="668"/>
      <c r="O242" s="668"/>
      <c r="P242" s="668"/>
    </row>
    <row r="243" spans="7:16" ht="12">
      <c r="G243" s="668"/>
      <c r="H243" s="668"/>
      <c r="I243" s="668"/>
      <c r="J243" s="668"/>
      <c r="K243" s="668"/>
      <c r="L243" s="668"/>
      <c r="M243" s="668"/>
      <c r="N243" s="668"/>
      <c r="O243" s="668"/>
      <c r="P243" s="668"/>
    </row>
    <row r="244" spans="7:16" ht="12">
      <c r="G244" s="668"/>
      <c r="H244" s="668"/>
      <c r="I244" s="668"/>
      <c r="J244" s="668"/>
      <c r="K244" s="668"/>
      <c r="L244" s="668"/>
      <c r="M244" s="668"/>
      <c r="N244" s="668"/>
      <c r="O244" s="668"/>
      <c r="P244" s="668"/>
    </row>
    <row r="245" spans="7:16" ht="12">
      <c r="G245" s="668"/>
      <c r="H245" s="668"/>
      <c r="I245" s="668"/>
      <c r="J245" s="668"/>
      <c r="K245" s="668"/>
      <c r="L245" s="668"/>
      <c r="M245" s="668"/>
      <c r="N245" s="668"/>
      <c r="O245" s="668"/>
      <c r="P245" s="668"/>
    </row>
    <row r="246" spans="7:16" ht="12">
      <c r="G246" s="668"/>
      <c r="H246" s="668"/>
      <c r="I246" s="668"/>
      <c r="J246" s="668"/>
      <c r="K246" s="668"/>
      <c r="L246" s="668"/>
      <c r="M246" s="668"/>
      <c r="N246" s="668"/>
      <c r="O246" s="668"/>
      <c r="P246" s="668"/>
    </row>
    <row r="247" spans="7:16" ht="12">
      <c r="G247" s="668"/>
      <c r="H247" s="668"/>
      <c r="I247" s="668"/>
      <c r="J247" s="668"/>
      <c r="K247" s="668"/>
      <c r="L247" s="668"/>
      <c r="M247" s="668"/>
      <c r="N247" s="668"/>
      <c r="O247" s="668"/>
      <c r="P247" s="668"/>
    </row>
    <row r="248" spans="7:16" ht="12">
      <c r="G248" s="668"/>
      <c r="H248" s="668"/>
      <c r="I248" s="668"/>
      <c r="J248" s="668"/>
      <c r="K248" s="668"/>
      <c r="L248" s="668"/>
      <c r="M248" s="668"/>
      <c r="N248" s="668"/>
      <c r="O248" s="668"/>
      <c r="P248" s="668"/>
    </row>
    <row r="249" spans="7:16" ht="12">
      <c r="G249" s="668"/>
      <c r="H249" s="668"/>
      <c r="I249" s="668"/>
      <c r="J249" s="668"/>
      <c r="K249" s="668"/>
      <c r="L249" s="668"/>
      <c r="M249" s="668"/>
      <c r="N249" s="668"/>
      <c r="O249" s="668"/>
      <c r="P249" s="668"/>
    </row>
    <row r="250" spans="7:16" ht="12">
      <c r="G250" s="668"/>
      <c r="H250" s="668"/>
      <c r="I250" s="668"/>
      <c r="J250" s="668"/>
      <c r="K250" s="668"/>
      <c r="L250" s="668"/>
      <c r="M250" s="668"/>
      <c r="N250" s="668"/>
      <c r="O250" s="668"/>
      <c r="P250" s="668"/>
    </row>
    <row r="251" spans="7:16" ht="12">
      <c r="G251" s="668"/>
      <c r="H251" s="668"/>
      <c r="I251" s="668"/>
      <c r="J251" s="668"/>
      <c r="K251" s="668"/>
      <c r="L251" s="668"/>
      <c r="M251" s="668"/>
      <c r="N251" s="668"/>
      <c r="O251" s="668"/>
      <c r="P251" s="668"/>
    </row>
    <row r="252" spans="7:16" ht="12">
      <c r="G252" s="668"/>
      <c r="H252" s="668"/>
      <c r="I252" s="668"/>
      <c r="J252" s="668"/>
      <c r="K252" s="668"/>
      <c r="L252" s="668"/>
      <c r="M252" s="668"/>
      <c r="N252" s="668"/>
      <c r="O252" s="668"/>
      <c r="P252" s="668"/>
    </row>
    <row r="253" spans="7:16" ht="12">
      <c r="G253" s="668"/>
      <c r="H253" s="668"/>
      <c r="I253" s="668"/>
      <c r="J253" s="668"/>
      <c r="K253" s="668"/>
      <c r="L253" s="668"/>
      <c r="M253" s="668"/>
      <c r="N253" s="668"/>
      <c r="O253" s="668"/>
      <c r="P253" s="668"/>
    </row>
    <row r="254" spans="7:16" ht="12">
      <c r="G254" s="668"/>
      <c r="H254" s="668"/>
      <c r="I254" s="668"/>
      <c r="J254" s="668"/>
      <c r="K254" s="668"/>
      <c r="L254" s="668"/>
      <c r="M254" s="668"/>
      <c r="N254" s="668"/>
      <c r="O254" s="668"/>
      <c r="P254" s="668"/>
    </row>
    <row r="255" spans="7:16" ht="12">
      <c r="G255" s="668"/>
      <c r="H255" s="668"/>
      <c r="I255" s="668"/>
      <c r="J255" s="668"/>
      <c r="K255" s="668"/>
      <c r="L255" s="668"/>
      <c r="M255" s="668"/>
      <c r="N255" s="668"/>
      <c r="O255" s="668"/>
      <c r="P255" s="668"/>
    </row>
    <row r="256" spans="7:16" ht="12">
      <c r="G256" s="668"/>
      <c r="H256" s="668"/>
      <c r="I256" s="668"/>
      <c r="J256" s="668"/>
      <c r="K256" s="668"/>
      <c r="L256" s="668"/>
      <c r="M256" s="668"/>
      <c r="N256" s="668"/>
      <c r="O256" s="668"/>
      <c r="P256" s="668"/>
    </row>
    <row r="257" spans="7:16" ht="12">
      <c r="G257" s="668"/>
      <c r="H257" s="668"/>
      <c r="I257" s="668"/>
      <c r="J257" s="668"/>
      <c r="K257" s="668"/>
      <c r="L257" s="668"/>
      <c r="M257" s="668"/>
      <c r="N257" s="668"/>
      <c r="O257" s="668"/>
      <c r="P257" s="668"/>
    </row>
    <row r="258" spans="7:16" ht="12">
      <c r="G258" s="668"/>
      <c r="H258" s="668"/>
      <c r="I258" s="668"/>
      <c r="J258" s="668"/>
      <c r="K258" s="668"/>
      <c r="L258" s="668"/>
      <c r="M258" s="668"/>
      <c r="N258" s="668"/>
      <c r="O258" s="668"/>
      <c r="P258" s="668"/>
    </row>
    <row r="259" spans="7:16" ht="12">
      <c r="G259" s="668"/>
      <c r="H259" s="668"/>
      <c r="I259" s="668"/>
      <c r="J259" s="668"/>
      <c r="K259" s="668"/>
      <c r="L259" s="668"/>
      <c r="M259" s="668"/>
      <c r="N259" s="668"/>
      <c r="O259" s="668"/>
      <c r="P259" s="668"/>
    </row>
    <row r="260" spans="7:16" ht="12">
      <c r="G260" s="668"/>
      <c r="H260" s="668"/>
      <c r="I260" s="668"/>
      <c r="J260" s="668"/>
      <c r="K260" s="668"/>
      <c r="L260" s="668"/>
      <c r="M260" s="668"/>
      <c r="N260" s="668"/>
      <c r="O260" s="668"/>
      <c r="P260" s="668"/>
    </row>
    <row r="261" spans="7:16" ht="12">
      <c r="G261" s="668"/>
      <c r="H261" s="668"/>
      <c r="I261" s="668"/>
      <c r="J261" s="668"/>
      <c r="K261" s="668"/>
      <c r="L261" s="668"/>
      <c r="M261" s="668"/>
      <c r="N261" s="668"/>
      <c r="O261" s="668"/>
      <c r="P261" s="668"/>
    </row>
    <row r="262" spans="7:16" ht="12">
      <c r="G262" s="668"/>
      <c r="H262" s="668"/>
      <c r="I262" s="668"/>
      <c r="J262" s="668"/>
      <c r="K262" s="668"/>
      <c r="L262" s="668"/>
      <c r="M262" s="668"/>
      <c r="N262" s="668"/>
      <c r="O262" s="668"/>
      <c r="P262" s="668"/>
    </row>
    <row r="263" spans="7:16" ht="12">
      <c r="G263" s="668"/>
      <c r="H263" s="668"/>
      <c r="I263" s="668"/>
      <c r="J263" s="668"/>
      <c r="K263" s="668"/>
      <c r="L263" s="668"/>
      <c r="M263" s="668"/>
      <c r="N263" s="668"/>
      <c r="O263" s="668"/>
      <c r="P263" s="668"/>
    </row>
    <row r="264" spans="7:16" ht="12">
      <c r="G264" s="668"/>
      <c r="H264" s="668"/>
      <c r="I264" s="668"/>
      <c r="J264" s="668"/>
      <c r="K264" s="668"/>
      <c r="L264" s="668"/>
      <c r="M264" s="668"/>
      <c r="N264" s="668"/>
      <c r="O264" s="668"/>
      <c r="P264" s="668"/>
    </row>
    <row r="265" spans="7:16" ht="12">
      <c r="G265" s="668"/>
      <c r="H265" s="668"/>
      <c r="I265" s="668"/>
      <c r="J265" s="668"/>
      <c r="K265" s="668"/>
      <c r="L265" s="668"/>
      <c r="M265" s="668"/>
      <c r="N265" s="668"/>
      <c r="O265" s="668"/>
      <c r="P265" s="668"/>
    </row>
    <row r="266" spans="7:16" ht="12">
      <c r="G266" s="668"/>
      <c r="H266" s="668"/>
      <c r="I266" s="668"/>
      <c r="J266" s="668"/>
      <c r="K266" s="668"/>
      <c r="L266" s="668"/>
      <c r="M266" s="668"/>
      <c r="N266" s="668"/>
      <c r="O266" s="668"/>
      <c r="P266" s="668"/>
    </row>
    <row r="267" spans="7:16" ht="12">
      <c r="G267" s="668"/>
      <c r="H267" s="668"/>
      <c r="I267" s="668"/>
      <c r="J267" s="668"/>
      <c r="K267" s="668"/>
      <c r="L267" s="668"/>
      <c r="M267" s="668"/>
      <c r="N267" s="668"/>
      <c r="O267" s="668"/>
      <c r="P267" s="668"/>
    </row>
    <row r="268" spans="7:16" ht="12">
      <c r="G268" s="668"/>
      <c r="H268" s="668"/>
      <c r="I268" s="668"/>
      <c r="J268" s="668"/>
      <c r="K268" s="668"/>
      <c r="L268" s="668"/>
      <c r="M268" s="668"/>
      <c r="N268" s="668"/>
      <c r="O268" s="668"/>
      <c r="P268" s="668"/>
    </row>
    <row r="269" spans="7:16" ht="12">
      <c r="G269" s="668"/>
      <c r="H269" s="668"/>
      <c r="I269" s="668"/>
      <c r="J269" s="668"/>
      <c r="K269" s="668"/>
      <c r="L269" s="668"/>
      <c r="M269" s="668"/>
      <c r="N269" s="668"/>
      <c r="O269" s="668"/>
      <c r="P269" s="668"/>
    </row>
    <row r="270" spans="7:16" ht="12">
      <c r="G270" s="668"/>
      <c r="H270" s="668"/>
      <c r="I270" s="668"/>
      <c r="J270" s="668"/>
      <c r="K270" s="668"/>
      <c r="L270" s="668"/>
      <c r="M270" s="668"/>
      <c r="N270" s="668"/>
      <c r="O270" s="668"/>
      <c r="P270" s="668"/>
    </row>
    <row r="271" spans="7:16" ht="12">
      <c r="G271" s="668"/>
      <c r="H271" s="668"/>
      <c r="I271" s="668"/>
      <c r="J271" s="668"/>
      <c r="K271" s="668"/>
      <c r="L271" s="668"/>
      <c r="M271" s="668"/>
      <c r="N271" s="668"/>
      <c r="O271" s="668"/>
      <c r="P271" s="668"/>
    </row>
    <row r="272" spans="7:16" ht="12">
      <c r="G272" s="668"/>
      <c r="H272" s="668"/>
      <c r="I272" s="668"/>
      <c r="J272" s="668"/>
      <c r="K272" s="668"/>
      <c r="L272" s="668"/>
      <c r="M272" s="668"/>
      <c r="N272" s="668"/>
      <c r="O272" s="668"/>
      <c r="P272" s="668"/>
    </row>
    <row r="273" spans="7:16" ht="12">
      <c r="G273" s="668"/>
      <c r="H273" s="668"/>
      <c r="I273" s="668"/>
      <c r="J273" s="668"/>
      <c r="K273" s="668"/>
      <c r="L273" s="668"/>
      <c r="M273" s="668"/>
      <c r="N273" s="668"/>
      <c r="O273" s="668"/>
      <c r="P273" s="668"/>
    </row>
    <row r="274" spans="7:16" ht="12">
      <c r="G274" s="668"/>
      <c r="H274" s="668"/>
      <c r="I274" s="668"/>
      <c r="J274" s="668"/>
      <c r="K274" s="668"/>
      <c r="L274" s="668"/>
      <c r="M274" s="668"/>
      <c r="N274" s="668"/>
      <c r="O274" s="668"/>
      <c r="P274" s="668"/>
    </row>
    <row r="275" spans="7:16" ht="12">
      <c r="G275" s="668"/>
      <c r="H275" s="668"/>
      <c r="I275" s="668"/>
      <c r="J275" s="668"/>
      <c r="K275" s="668"/>
      <c r="L275" s="668"/>
      <c r="M275" s="668"/>
      <c r="N275" s="668"/>
      <c r="O275" s="668"/>
      <c r="P275" s="668"/>
    </row>
    <row r="276" spans="7:16" ht="12">
      <c r="G276" s="668"/>
      <c r="H276" s="668"/>
      <c r="I276" s="668"/>
      <c r="J276" s="668"/>
      <c r="K276" s="668"/>
      <c r="L276" s="668"/>
      <c r="M276" s="668"/>
      <c r="N276" s="668"/>
      <c r="O276" s="668"/>
      <c r="P276" s="668"/>
    </row>
    <row r="277" spans="7:16" ht="12">
      <c r="G277" s="668"/>
      <c r="H277" s="668"/>
      <c r="I277" s="668"/>
      <c r="J277" s="668"/>
      <c r="K277" s="668"/>
      <c r="L277" s="668"/>
      <c r="M277" s="668"/>
      <c r="N277" s="668"/>
      <c r="O277" s="668"/>
      <c r="P277" s="668"/>
    </row>
    <row r="278" spans="7:16" ht="12">
      <c r="G278" s="668"/>
      <c r="H278" s="668"/>
      <c r="I278" s="668"/>
      <c r="J278" s="668"/>
      <c r="K278" s="668"/>
      <c r="L278" s="668"/>
      <c r="M278" s="668"/>
      <c r="N278" s="668"/>
      <c r="O278" s="668"/>
      <c r="P278" s="668"/>
    </row>
    <row r="279" spans="7:16" ht="12">
      <c r="G279" s="668"/>
      <c r="H279" s="668"/>
      <c r="I279" s="668"/>
      <c r="J279" s="668"/>
      <c r="K279" s="668"/>
      <c r="L279" s="668"/>
      <c r="M279" s="668"/>
      <c r="N279" s="668"/>
      <c r="O279" s="668"/>
      <c r="P279" s="668"/>
    </row>
    <row r="280" spans="7:16" ht="12">
      <c r="G280" s="668"/>
      <c r="H280" s="668"/>
      <c r="I280" s="668"/>
      <c r="J280" s="668"/>
      <c r="K280" s="668"/>
      <c r="L280" s="668"/>
      <c r="M280" s="668"/>
      <c r="N280" s="668"/>
      <c r="O280" s="668"/>
      <c r="P280" s="668"/>
    </row>
    <row r="281" spans="7:16" ht="12">
      <c r="G281" s="668"/>
      <c r="H281" s="668"/>
      <c r="I281" s="668"/>
      <c r="J281" s="668"/>
      <c r="K281" s="668"/>
      <c r="L281" s="668"/>
      <c r="M281" s="668"/>
      <c r="N281" s="668"/>
      <c r="O281" s="668"/>
      <c r="P281" s="668"/>
    </row>
    <row r="282" spans="7:16" ht="12">
      <c r="G282" s="668"/>
      <c r="H282" s="668"/>
      <c r="I282" s="668"/>
      <c r="J282" s="668"/>
      <c r="K282" s="668"/>
      <c r="L282" s="668"/>
      <c r="M282" s="668"/>
      <c r="N282" s="668"/>
      <c r="O282" s="668"/>
      <c r="P282" s="668"/>
    </row>
    <row r="283" spans="7:16" ht="12">
      <c r="G283" s="668"/>
      <c r="H283" s="668"/>
      <c r="I283" s="668"/>
      <c r="J283" s="668"/>
      <c r="K283" s="668"/>
      <c r="L283" s="668"/>
      <c r="M283" s="668"/>
      <c r="N283" s="668"/>
      <c r="O283" s="668"/>
      <c r="P283" s="668"/>
    </row>
    <row r="284" spans="7:16" ht="12">
      <c r="G284" s="668"/>
      <c r="H284" s="668"/>
      <c r="I284" s="668"/>
      <c r="J284" s="668"/>
      <c r="K284" s="668"/>
      <c r="L284" s="668"/>
      <c r="M284" s="668"/>
      <c r="N284" s="668"/>
      <c r="O284" s="668"/>
      <c r="P284" s="668"/>
    </row>
    <row r="285" spans="7:16" ht="12">
      <c r="G285" s="668"/>
      <c r="H285" s="668"/>
      <c r="I285" s="668"/>
      <c r="J285" s="668"/>
      <c r="K285" s="668"/>
      <c r="L285" s="668"/>
      <c r="M285" s="668"/>
      <c r="N285" s="668"/>
      <c r="O285" s="668"/>
      <c r="P285" s="668"/>
    </row>
    <row r="286" spans="7:16" ht="12">
      <c r="G286" s="668"/>
      <c r="H286" s="668"/>
      <c r="I286" s="668"/>
      <c r="J286" s="668"/>
      <c r="K286" s="668"/>
      <c r="L286" s="668"/>
      <c r="M286" s="668"/>
      <c r="N286" s="668"/>
      <c r="O286" s="668"/>
      <c r="P286" s="668"/>
    </row>
    <row r="287" spans="7:16" ht="12">
      <c r="G287" s="668"/>
      <c r="H287" s="668"/>
      <c r="I287" s="668"/>
      <c r="J287" s="668"/>
      <c r="K287" s="668"/>
      <c r="L287" s="668"/>
      <c r="M287" s="668"/>
      <c r="N287" s="668"/>
      <c r="O287" s="668"/>
      <c r="P287" s="668"/>
    </row>
    <row r="288" spans="7:16" ht="12">
      <c r="G288" s="668"/>
      <c r="H288" s="668"/>
      <c r="I288" s="668"/>
      <c r="J288" s="668"/>
      <c r="K288" s="668"/>
      <c r="L288" s="668"/>
      <c r="M288" s="668"/>
      <c r="N288" s="668"/>
      <c r="O288" s="668"/>
      <c r="P288" s="668"/>
    </row>
    <row r="289" spans="7:16" ht="12">
      <c r="G289" s="668"/>
      <c r="H289" s="668"/>
      <c r="I289" s="668"/>
      <c r="J289" s="668"/>
      <c r="K289" s="668"/>
      <c r="L289" s="668"/>
      <c r="M289" s="668"/>
      <c r="N289" s="668"/>
      <c r="O289" s="668"/>
      <c r="P289" s="668"/>
    </row>
    <row r="290" spans="7:16" ht="12">
      <c r="G290" s="668"/>
      <c r="H290" s="668"/>
      <c r="I290" s="668"/>
      <c r="J290" s="668"/>
      <c r="K290" s="668"/>
      <c r="L290" s="668"/>
      <c r="M290" s="668"/>
      <c r="N290" s="668"/>
      <c r="O290" s="668"/>
      <c r="P290" s="668"/>
    </row>
    <row r="291" spans="7:16" ht="12">
      <c r="G291" s="668"/>
      <c r="H291" s="668"/>
      <c r="I291" s="668"/>
      <c r="J291" s="668"/>
      <c r="K291" s="668"/>
      <c r="L291" s="668"/>
      <c r="M291" s="668"/>
      <c r="N291" s="668"/>
      <c r="O291" s="668"/>
      <c r="P291" s="668"/>
    </row>
    <row r="292" spans="7:16" ht="12">
      <c r="G292" s="668"/>
      <c r="H292" s="668"/>
      <c r="I292" s="668"/>
      <c r="J292" s="668"/>
      <c r="K292" s="668"/>
      <c r="L292" s="668"/>
      <c r="M292" s="668"/>
      <c r="N292" s="668"/>
      <c r="O292" s="668"/>
      <c r="P292" s="668"/>
    </row>
    <row r="293" spans="7:16" ht="12">
      <c r="G293" s="668"/>
      <c r="H293" s="668"/>
      <c r="I293" s="668"/>
      <c r="J293" s="668"/>
      <c r="K293" s="668"/>
      <c r="L293" s="668"/>
      <c r="M293" s="668"/>
      <c r="N293" s="668"/>
      <c r="O293" s="668"/>
      <c r="P293" s="668"/>
    </row>
    <row r="294" spans="7:16" ht="12">
      <c r="G294" s="668"/>
      <c r="H294" s="668"/>
      <c r="I294" s="668"/>
      <c r="J294" s="668"/>
      <c r="K294" s="668"/>
      <c r="L294" s="668"/>
      <c r="M294" s="668"/>
      <c r="N294" s="668"/>
      <c r="O294" s="668"/>
      <c r="P294" s="668"/>
    </row>
    <row r="295" spans="7:16" ht="12">
      <c r="G295" s="668"/>
      <c r="H295" s="668"/>
      <c r="I295" s="668"/>
      <c r="J295" s="668"/>
      <c r="K295" s="668"/>
      <c r="L295" s="668"/>
      <c r="M295" s="668"/>
      <c r="N295" s="668"/>
      <c r="O295" s="668"/>
      <c r="P295" s="668"/>
    </row>
    <row r="296" spans="7:16" ht="12">
      <c r="G296" s="668"/>
      <c r="H296" s="668"/>
      <c r="I296" s="668"/>
      <c r="J296" s="668"/>
      <c r="K296" s="668"/>
      <c r="L296" s="668"/>
      <c r="M296" s="668"/>
      <c r="N296" s="668"/>
      <c r="O296" s="668"/>
      <c r="P296" s="668"/>
    </row>
    <row r="297" spans="7:16" ht="12">
      <c r="G297" s="668"/>
      <c r="H297" s="668"/>
      <c r="I297" s="668"/>
      <c r="J297" s="668"/>
      <c r="K297" s="668"/>
      <c r="L297" s="668"/>
      <c r="M297" s="668"/>
      <c r="N297" s="668"/>
      <c r="O297" s="668"/>
      <c r="P297" s="668"/>
    </row>
    <row r="298" spans="7:16" ht="12">
      <c r="G298" s="668"/>
      <c r="H298" s="668"/>
      <c r="I298" s="668"/>
      <c r="J298" s="668"/>
      <c r="K298" s="668"/>
      <c r="L298" s="668"/>
      <c r="M298" s="668"/>
      <c r="N298" s="668"/>
      <c r="O298" s="668"/>
      <c r="P298" s="668"/>
    </row>
    <row r="299" spans="7:16" ht="12">
      <c r="G299" s="668"/>
      <c r="H299" s="668"/>
      <c r="I299" s="668"/>
      <c r="J299" s="668"/>
      <c r="K299" s="668"/>
      <c r="L299" s="668"/>
      <c r="M299" s="668"/>
      <c r="N299" s="668"/>
      <c r="O299" s="668"/>
      <c r="P299" s="668"/>
    </row>
    <row r="300" spans="7:16" ht="12">
      <c r="G300" s="668"/>
      <c r="H300" s="668"/>
      <c r="I300" s="668"/>
      <c r="J300" s="668"/>
      <c r="K300" s="668"/>
      <c r="L300" s="668"/>
      <c r="M300" s="668"/>
      <c r="N300" s="668"/>
      <c r="O300" s="668"/>
      <c r="P300" s="668"/>
    </row>
    <row r="301" spans="7:16" ht="12">
      <c r="G301" s="668"/>
      <c r="H301" s="668"/>
      <c r="I301" s="668"/>
      <c r="J301" s="668"/>
      <c r="K301" s="668"/>
      <c r="L301" s="668"/>
      <c r="M301" s="668"/>
      <c r="N301" s="668"/>
      <c r="O301" s="668"/>
      <c r="P301" s="668"/>
    </row>
    <row r="302" spans="7:16" ht="12">
      <c r="G302" s="668"/>
      <c r="H302" s="668"/>
      <c r="I302" s="668"/>
      <c r="J302" s="668"/>
      <c r="K302" s="668"/>
      <c r="L302" s="668"/>
      <c r="M302" s="668"/>
      <c r="N302" s="668"/>
      <c r="O302" s="668"/>
      <c r="P302" s="668"/>
    </row>
    <row r="303" spans="7:16" ht="12">
      <c r="G303" s="668"/>
      <c r="H303" s="668"/>
      <c r="I303" s="668"/>
      <c r="J303" s="668"/>
      <c r="K303" s="668"/>
      <c r="L303" s="668"/>
      <c r="M303" s="668"/>
      <c r="N303" s="668"/>
      <c r="O303" s="668"/>
      <c r="P303" s="668"/>
    </row>
    <row r="304" spans="7:16" ht="12">
      <c r="G304" s="668"/>
      <c r="H304" s="668"/>
      <c r="I304" s="668"/>
      <c r="J304" s="668"/>
      <c r="K304" s="668"/>
      <c r="L304" s="668"/>
      <c r="M304" s="668"/>
      <c r="N304" s="668"/>
      <c r="O304" s="668"/>
      <c r="P304" s="668"/>
    </row>
    <row r="305" spans="7:16" ht="12">
      <c r="G305" s="668"/>
      <c r="H305" s="668"/>
      <c r="I305" s="668"/>
      <c r="J305" s="668"/>
      <c r="K305" s="668"/>
      <c r="L305" s="668"/>
      <c r="M305" s="668"/>
      <c r="N305" s="668"/>
      <c r="O305" s="668"/>
      <c r="P305" s="668"/>
    </row>
    <row r="306" spans="7:16" ht="12">
      <c r="G306" s="668"/>
      <c r="H306" s="668"/>
      <c r="I306" s="668"/>
      <c r="J306" s="668"/>
      <c r="K306" s="668"/>
      <c r="L306" s="668"/>
      <c r="M306" s="668"/>
      <c r="N306" s="668"/>
      <c r="O306" s="668"/>
      <c r="P306" s="668"/>
    </row>
    <row r="307" spans="7:16" ht="12">
      <c r="G307" s="668"/>
      <c r="H307" s="668"/>
      <c r="I307" s="668"/>
      <c r="J307" s="668"/>
      <c r="K307" s="668"/>
      <c r="L307" s="668"/>
      <c r="M307" s="668"/>
      <c r="N307" s="668"/>
      <c r="O307" s="668"/>
      <c r="P307" s="668"/>
    </row>
    <row r="308" spans="7:16" ht="12">
      <c r="G308" s="668"/>
      <c r="H308" s="668"/>
      <c r="I308" s="668"/>
      <c r="J308" s="668"/>
      <c r="K308" s="668"/>
      <c r="L308" s="668"/>
      <c r="M308" s="668"/>
      <c r="N308" s="668"/>
      <c r="O308" s="668"/>
      <c r="P308" s="668"/>
    </row>
    <row r="309" spans="7:16" ht="12">
      <c r="G309" s="668"/>
      <c r="H309" s="668"/>
      <c r="I309" s="668"/>
      <c r="J309" s="668"/>
      <c r="K309" s="668"/>
      <c r="L309" s="668"/>
      <c r="M309" s="668"/>
      <c r="N309" s="668"/>
      <c r="O309" s="668"/>
      <c r="P309" s="668"/>
    </row>
    <row r="310" spans="7:16" ht="12">
      <c r="G310" s="668"/>
      <c r="H310" s="668"/>
      <c r="I310" s="668"/>
      <c r="J310" s="668"/>
      <c r="K310" s="668"/>
      <c r="L310" s="668"/>
      <c r="M310" s="668"/>
      <c r="N310" s="668"/>
      <c r="O310" s="668"/>
      <c r="P310" s="668"/>
    </row>
    <row r="311" spans="7:16" ht="12">
      <c r="G311" s="668"/>
      <c r="H311" s="668"/>
      <c r="I311" s="668"/>
      <c r="J311" s="668"/>
      <c r="K311" s="668"/>
      <c r="L311" s="668"/>
      <c r="M311" s="668"/>
      <c r="N311" s="668"/>
      <c r="O311" s="668"/>
      <c r="P311" s="668"/>
    </row>
    <row r="312" spans="7:16" ht="12">
      <c r="G312" s="668"/>
      <c r="H312" s="668"/>
      <c r="I312" s="668"/>
      <c r="J312" s="668"/>
      <c r="K312" s="668"/>
      <c r="L312" s="668"/>
      <c r="M312" s="668"/>
      <c r="N312" s="668"/>
      <c r="O312" s="668"/>
      <c r="P312" s="668"/>
    </row>
    <row r="313" spans="7:16" ht="12">
      <c r="G313" s="668"/>
      <c r="H313" s="668"/>
      <c r="I313" s="668"/>
      <c r="J313" s="668"/>
      <c r="K313" s="668"/>
      <c r="L313" s="668"/>
      <c r="M313" s="668"/>
      <c r="N313" s="668"/>
      <c r="O313" s="668"/>
      <c r="P313" s="668"/>
    </row>
    <row r="314" spans="7:16" ht="12">
      <c r="G314" s="668"/>
      <c r="H314" s="668"/>
      <c r="I314" s="668"/>
      <c r="J314" s="668"/>
      <c r="K314" s="668"/>
      <c r="L314" s="668"/>
      <c r="M314" s="668"/>
      <c r="N314" s="668"/>
      <c r="O314" s="668"/>
      <c r="P314" s="668"/>
    </row>
    <row r="315" spans="7:16" ht="12">
      <c r="G315" s="668"/>
      <c r="H315" s="668"/>
      <c r="I315" s="668"/>
      <c r="J315" s="668"/>
      <c r="K315" s="668"/>
      <c r="L315" s="668"/>
      <c r="M315" s="668"/>
      <c r="N315" s="668"/>
      <c r="O315" s="668"/>
      <c r="P315" s="668"/>
    </row>
    <row r="316" spans="7:16" ht="12">
      <c r="G316" s="668"/>
      <c r="H316" s="668"/>
      <c r="I316" s="668"/>
      <c r="J316" s="668"/>
      <c r="K316" s="668"/>
      <c r="L316" s="668"/>
      <c r="M316" s="668"/>
      <c r="N316" s="668"/>
      <c r="O316" s="668"/>
      <c r="P316" s="668"/>
    </row>
    <row r="317" spans="7:16" ht="12">
      <c r="G317" s="668"/>
      <c r="H317" s="668"/>
      <c r="I317" s="668"/>
      <c r="J317" s="668"/>
      <c r="K317" s="668"/>
      <c r="L317" s="668"/>
      <c r="M317" s="668"/>
      <c r="N317" s="668"/>
      <c r="O317" s="668"/>
      <c r="P317" s="668"/>
    </row>
    <row r="318" spans="7:16" ht="12">
      <c r="G318" s="668"/>
      <c r="H318" s="668"/>
      <c r="I318" s="668"/>
      <c r="J318" s="668"/>
      <c r="K318" s="668"/>
      <c r="L318" s="668"/>
      <c r="M318" s="668"/>
      <c r="N318" s="668"/>
      <c r="O318" s="668"/>
      <c r="P318" s="668"/>
    </row>
    <row r="319" spans="7:16" ht="12">
      <c r="G319" s="668"/>
      <c r="H319" s="668"/>
      <c r="I319" s="668"/>
      <c r="J319" s="668"/>
      <c r="K319" s="668"/>
      <c r="L319" s="668"/>
      <c r="M319" s="668"/>
      <c r="N319" s="668"/>
      <c r="O319" s="668"/>
      <c r="P319" s="668"/>
    </row>
    <row r="320" spans="7:16" ht="12">
      <c r="G320" s="668"/>
      <c r="H320" s="668"/>
      <c r="I320" s="668"/>
      <c r="J320" s="668"/>
      <c r="K320" s="668"/>
      <c r="L320" s="668"/>
      <c r="M320" s="668"/>
      <c r="N320" s="668"/>
      <c r="O320" s="668"/>
      <c r="P320" s="668"/>
    </row>
    <row r="321" spans="7:16" ht="12">
      <c r="G321" s="668"/>
      <c r="H321" s="668"/>
      <c r="I321" s="668"/>
      <c r="J321" s="668"/>
      <c r="K321" s="668"/>
      <c r="L321" s="668"/>
      <c r="M321" s="668"/>
      <c r="N321" s="668"/>
      <c r="O321" s="668"/>
      <c r="P321" s="668"/>
    </row>
    <row r="322" spans="7:16" ht="12">
      <c r="G322" s="668"/>
      <c r="H322" s="668"/>
      <c r="I322" s="668"/>
      <c r="J322" s="668"/>
      <c r="K322" s="668"/>
      <c r="L322" s="668"/>
      <c r="M322" s="668"/>
      <c r="N322" s="668"/>
      <c r="O322" s="668"/>
      <c r="P322" s="668"/>
    </row>
    <row r="323" spans="7:16" ht="12">
      <c r="G323" s="668"/>
      <c r="H323" s="668"/>
      <c r="I323" s="668"/>
      <c r="J323" s="668"/>
      <c r="K323" s="668"/>
      <c r="L323" s="668"/>
      <c r="M323" s="668"/>
      <c r="N323" s="668"/>
      <c r="O323" s="668"/>
      <c r="P323" s="668"/>
    </row>
    <row r="324" spans="7:16" ht="12">
      <c r="G324" s="668"/>
      <c r="H324" s="668"/>
      <c r="I324" s="668"/>
      <c r="J324" s="668"/>
      <c r="K324" s="668"/>
      <c r="L324" s="668"/>
      <c r="M324" s="668"/>
      <c r="N324" s="668"/>
      <c r="O324" s="668"/>
      <c r="P324" s="668"/>
    </row>
    <row r="325" spans="7:16" ht="12">
      <c r="G325" s="668"/>
      <c r="H325" s="668"/>
      <c r="I325" s="668"/>
      <c r="J325" s="668"/>
      <c r="K325" s="668"/>
      <c r="L325" s="668"/>
      <c r="M325" s="668"/>
      <c r="N325" s="668"/>
      <c r="O325" s="668"/>
      <c r="P325" s="668"/>
    </row>
    <row r="326" spans="7:16" ht="12">
      <c r="G326" s="668"/>
      <c r="H326" s="668"/>
      <c r="I326" s="668"/>
      <c r="J326" s="668"/>
      <c r="K326" s="668"/>
      <c r="L326" s="668"/>
      <c r="M326" s="668"/>
      <c r="N326" s="668"/>
      <c r="O326" s="668"/>
      <c r="P326" s="668"/>
    </row>
    <row r="327" spans="7:16" ht="12">
      <c r="G327" s="668"/>
      <c r="H327" s="668"/>
      <c r="I327" s="668"/>
      <c r="J327" s="668"/>
      <c r="K327" s="668"/>
      <c r="L327" s="668"/>
      <c r="M327" s="668"/>
      <c r="N327" s="668"/>
      <c r="O327" s="668"/>
      <c r="P327" s="668"/>
    </row>
    <row r="328" spans="7:16" ht="12">
      <c r="G328" s="668"/>
      <c r="H328" s="668"/>
      <c r="I328" s="668"/>
      <c r="J328" s="668"/>
      <c r="K328" s="668"/>
      <c r="L328" s="668"/>
      <c r="M328" s="668"/>
      <c r="N328" s="668"/>
      <c r="O328" s="668"/>
      <c r="P328" s="668"/>
    </row>
    <row r="329" spans="7:16" ht="12">
      <c r="G329" s="668"/>
      <c r="H329" s="668"/>
      <c r="I329" s="668"/>
      <c r="J329" s="668"/>
      <c r="K329" s="668"/>
      <c r="L329" s="668"/>
      <c r="M329" s="668"/>
      <c r="N329" s="668"/>
      <c r="O329" s="668"/>
      <c r="P329" s="668"/>
    </row>
    <row r="330" spans="7:16" ht="12">
      <c r="G330" s="668"/>
      <c r="H330" s="668"/>
      <c r="I330" s="668"/>
      <c r="J330" s="668"/>
      <c r="K330" s="668"/>
      <c r="L330" s="668"/>
      <c r="M330" s="668"/>
      <c r="N330" s="668"/>
      <c r="O330" s="668"/>
      <c r="P330" s="668"/>
    </row>
    <row r="331" spans="7:16" ht="12">
      <c r="G331" s="668"/>
      <c r="H331" s="668"/>
      <c r="I331" s="668"/>
      <c r="J331" s="668"/>
      <c r="K331" s="668"/>
      <c r="L331" s="668"/>
      <c r="M331" s="668"/>
      <c r="N331" s="668"/>
      <c r="O331" s="668"/>
      <c r="P331" s="668"/>
    </row>
    <row r="332" spans="7:16" ht="12">
      <c r="G332" s="668"/>
      <c r="H332" s="668"/>
      <c r="I332" s="668"/>
      <c r="J332" s="668"/>
      <c r="K332" s="668"/>
      <c r="L332" s="668"/>
      <c r="M332" s="668"/>
      <c r="N332" s="668"/>
      <c r="O332" s="668"/>
      <c r="P332" s="668"/>
    </row>
    <row r="333" spans="7:16" ht="12">
      <c r="G333" s="668"/>
      <c r="H333" s="668"/>
      <c r="I333" s="668"/>
      <c r="J333" s="668"/>
      <c r="K333" s="668"/>
      <c r="L333" s="668"/>
      <c r="M333" s="668"/>
      <c r="N333" s="668"/>
      <c r="O333" s="668"/>
      <c r="P333" s="668"/>
    </row>
    <row r="334" spans="7:16" ht="12">
      <c r="G334" s="668"/>
      <c r="H334" s="668"/>
      <c r="I334" s="668"/>
      <c r="J334" s="668"/>
      <c r="K334" s="668"/>
      <c r="L334" s="668"/>
      <c r="M334" s="668"/>
      <c r="N334" s="668"/>
      <c r="O334" s="668"/>
      <c r="P334" s="668"/>
    </row>
    <row r="335" spans="7:16" ht="12">
      <c r="G335" s="668"/>
      <c r="H335" s="668"/>
      <c r="I335" s="668"/>
      <c r="J335" s="668"/>
      <c r="K335" s="668"/>
      <c r="L335" s="668"/>
      <c r="M335" s="668"/>
      <c r="N335" s="668"/>
      <c r="O335" s="668"/>
      <c r="P335" s="668"/>
    </row>
    <row r="336" spans="7:16" ht="12">
      <c r="G336" s="668"/>
      <c r="H336" s="668"/>
      <c r="I336" s="668"/>
      <c r="J336" s="668"/>
      <c r="K336" s="668"/>
      <c r="L336" s="668"/>
      <c r="M336" s="668"/>
      <c r="N336" s="668"/>
      <c r="O336" s="668"/>
      <c r="P336" s="668"/>
    </row>
    <row r="337" spans="7:16" ht="12">
      <c r="G337" s="668"/>
      <c r="H337" s="668"/>
      <c r="I337" s="668"/>
      <c r="J337" s="668"/>
      <c r="K337" s="668"/>
      <c r="L337" s="668"/>
      <c r="M337" s="668"/>
      <c r="N337" s="668"/>
      <c r="O337" s="668"/>
      <c r="P337" s="668"/>
    </row>
    <row r="338" spans="7:16" ht="12">
      <c r="G338" s="668"/>
      <c r="H338" s="668"/>
      <c r="I338" s="668"/>
      <c r="J338" s="668"/>
      <c r="K338" s="668"/>
      <c r="L338" s="668"/>
      <c r="M338" s="668"/>
      <c r="N338" s="668"/>
      <c r="O338" s="668"/>
      <c r="P338" s="668"/>
    </row>
    <row r="339" spans="7:16" ht="12">
      <c r="G339" s="668"/>
      <c r="H339" s="668"/>
      <c r="I339" s="668"/>
      <c r="J339" s="668"/>
      <c r="K339" s="668"/>
      <c r="L339" s="668"/>
      <c r="M339" s="668"/>
      <c r="N339" s="668"/>
      <c r="O339" s="668"/>
      <c r="P339" s="668"/>
    </row>
    <row r="340" spans="7:16" ht="12">
      <c r="G340" s="668"/>
      <c r="H340" s="668"/>
      <c r="I340" s="668"/>
      <c r="J340" s="668"/>
      <c r="K340" s="668"/>
      <c r="L340" s="668"/>
      <c r="M340" s="668"/>
      <c r="N340" s="668"/>
      <c r="O340" s="668"/>
      <c r="P340" s="668"/>
    </row>
    <row r="341" spans="7:16" ht="12">
      <c r="G341" s="668"/>
      <c r="H341" s="668"/>
      <c r="I341" s="668"/>
      <c r="J341" s="668"/>
      <c r="K341" s="668"/>
      <c r="L341" s="668"/>
      <c r="M341" s="668"/>
      <c r="N341" s="668"/>
      <c r="O341" s="668"/>
      <c r="P341" s="668"/>
    </row>
    <row r="342" spans="7:16" ht="12">
      <c r="G342" s="668"/>
      <c r="H342" s="668"/>
      <c r="I342" s="668"/>
      <c r="J342" s="668"/>
      <c r="K342" s="668"/>
      <c r="L342" s="668"/>
      <c r="M342" s="668"/>
      <c r="N342" s="668"/>
      <c r="O342" s="668"/>
      <c r="P342" s="668"/>
    </row>
    <row r="343" spans="7:16" ht="12">
      <c r="G343" s="668"/>
      <c r="H343" s="668"/>
      <c r="I343" s="668"/>
      <c r="J343" s="668"/>
      <c r="K343" s="668"/>
      <c r="L343" s="668"/>
      <c r="M343" s="668"/>
      <c r="N343" s="668"/>
      <c r="O343" s="668"/>
      <c r="P343" s="668"/>
    </row>
    <row r="344" spans="7:16" ht="12">
      <c r="G344" s="668"/>
      <c r="H344" s="668"/>
      <c r="I344" s="668"/>
      <c r="J344" s="668"/>
      <c r="K344" s="668"/>
      <c r="L344" s="668"/>
      <c r="M344" s="668"/>
      <c r="N344" s="668"/>
      <c r="O344" s="668"/>
      <c r="P344" s="668"/>
    </row>
    <row r="345" spans="7:16" ht="12">
      <c r="G345" s="668"/>
      <c r="H345" s="668"/>
      <c r="I345" s="668"/>
      <c r="J345" s="668"/>
      <c r="K345" s="668"/>
      <c r="L345" s="668"/>
      <c r="M345" s="668"/>
      <c r="N345" s="668"/>
      <c r="O345" s="668"/>
      <c r="P345" s="668"/>
    </row>
    <row r="346" spans="7:16" ht="12">
      <c r="G346" s="668"/>
      <c r="H346" s="668"/>
      <c r="I346" s="668"/>
      <c r="J346" s="668"/>
      <c r="K346" s="668"/>
      <c r="L346" s="668"/>
      <c r="M346" s="668"/>
      <c r="N346" s="668"/>
      <c r="O346" s="668"/>
      <c r="P346" s="668"/>
    </row>
    <row r="347" spans="7:16" ht="12">
      <c r="G347" s="668"/>
      <c r="H347" s="668"/>
      <c r="I347" s="668"/>
      <c r="J347" s="668"/>
      <c r="K347" s="668"/>
      <c r="L347" s="668"/>
      <c r="M347" s="668"/>
      <c r="N347" s="668"/>
      <c r="O347" s="668"/>
      <c r="P347" s="668"/>
    </row>
    <row r="348" spans="7:16" ht="12">
      <c r="G348" s="668"/>
      <c r="H348" s="668"/>
      <c r="I348" s="668"/>
      <c r="J348" s="668"/>
      <c r="K348" s="668"/>
      <c r="L348" s="668"/>
      <c r="M348" s="668"/>
      <c r="N348" s="668"/>
      <c r="O348" s="668"/>
      <c r="P348" s="668"/>
    </row>
    <row r="349" spans="7:16" ht="12">
      <c r="G349" s="668"/>
      <c r="H349" s="668"/>
      <c r="I349" s="668"/>
      <c r="J349" s="668"/>
      <c r="K349" s="668"/>
      <c r="L349" s="668"/>
      <c r="M349" s="668"/>
      <c r="N349" s="668"/>
      <c r="O349" s="668"/>
      <c r="P349" s="668"/>
    </row>
    <row r="350" spans="7:16" ht="12">
      <c r="G350" s="668"/>
      <c r="H350" s="668"/>
      <c r="I350" s="668"/>
      <c r="J350" s="668"/>
      <c r="K350" s="668"/>
      <c r="L350" s="668"/>
      <c r="M350" s="668"/>
      <c r="N350" s="668"/>
      <c r="O350" s="668"/>
      <c r="P350" s="668"/>
    </row>
    <row r="351" spans="7:16" ht="12">
      <c r="G351" s="668"/>
      <c r="H351" s="668"/>
      <c r="I351" s="668"/>
      <c r="J351" s="668"/>
      <c r="K351" s="668"/>
      <c r="L351" s="668"/>
      <c r="M351" s="668"/>
      <c r="N351" s="668"/>
      <c r="O351" s="668"/>
      <c r="P351" s="668"/>
    </row>
    <row r="352" spans="7:16" ht="12">
      <c r="G352" s="668"/>
      <c r="H352" s="668"/>
      <c r="I352" s="668"/>
      <c r="J352" s="668"/>
      <c r="K352" s="668"/>
      <c r="L352" s="668"/>
      <c r="M352" s="668"/>
      <c r="N352" s="668"/>
      <c r="O352" s="668"/>
      <c r="P352" s="668"/>
    </row>
    <row r="353" spans="7:16" ht="12">
      <c r="G353" s="668"/>
      <c r="H353" s="668"/>
      <c r="I353" s="668"/>
      <c r="J353" s="668"/>
      <c r="K353" s="668"/>
      <c r="L353" s="668"/>
      <c r="M353" s="668"/>
      <c r="N353" s="668"/>
      <c r="O353" s="668"/>
      <c r="P353" s="668"/>
    </row>
    <row r="354" spans="7:16" ht="12">
      <c r="G354" s="668"/>
      <c r="H354" s="668"/>
      <c r="I354" s="668"/>
      <c r="J354" s="668"/>
      <c r="K354" s="668"/>
      <c r="L354" s="668"/>
      <c r="M354" s="668"/>
      <c r="N354" s="668"/>
      <c r="O354" s="668"/>
      <c r="P354" s="668"/>
    </row>
    <row r="355" spans="7:16" ht="12">
      <c r="G355" s="668"/>
      <c r="H355" s="668"/>
      <c r="I355" s="668"/>
      <c r="J355" s="668"/>
      <c r="K355" s="668"/>
      <c r="L355" s="668"/>
      <c r="M355" s="668"/>
      <c r="N355" s="668"/>
      <c r="O355" s="668"/>
      <c r="P355" s="668"/>
    </row>
    <row r="356" spans="7:16" ht="12">
      <c r="G356" s="668"/>
      <c r="H356" s="668"/>
      <c r="I356" s="668"/>
      <c r="J356" s="668"/>
      <c r="K356" s="668"/>
      <c r="L356" s="668"/>
      <c r="M356" s="668"/>
      <c r="N356" s="668"/>
      <c r="O356" s="668"/>
      <c r="P356" s="668"/>
    </row>
    <row r="357" spans="7:16" ht="12">
      <c r="G357" s="668"/>
      <c r="H357" s="668"/>
      <c r="I357" s="668"/>
      <c r="J357" s="668"/>
      <c r="K357" s="668"/>
      <c r="L357" s="668"/>
      <c r="M357" s="668"/>
      <c r="N357" s="668"/>
      <c r="O357" s="668"/>
      <c r="P357" s="668"/>
    </row>
    <row r="358" spans="7:16" ht="12">
      <c r="G358" s="668"/>
      <c r="H358" s="668"/>
      <c r="I358" s="668"/>
      <c r="J358" s="668"/>
      <c r="K358" s="668"/>
      <c r="L358" s="668"/>
      <c r="M358" s="668"/>
      <c r="N358" s="668"/>
      <c r="O358" s="668"/>
      <c r="P358" s="668"/>
    </row>
    <row r="359" spans="7:16" ht="12">
      <c r="G359" s="668"/>
      <c r="H359" s="668"/>
      <c r="I359" s="668"/>
      <c r="J359" s="668"/>
      <c r="K359" s="668"/>
      <c r="L359" s="668"/>
      <c r="M359" s="668"/>
      <c r="N359" s="668"/>
      <c r="O359" s="668"/>
      <c r="P359" s="668"/>
    </row>
    <row r="360" spans="7:16" ht="12">
      <c r="G360" s="668"/>
      <c r="H360" s="668"/>
      <c r="I360" s="668"/>
      <c r="J360" s="668"/>
      <c r="K360" s="668"/>
      <c r="L360" s="668"/>
      <c r="M360" s="668"/>
      <c r="N360" s="668"/>
      <c r="O360" s="668"/>
      <c r="P360" s="668"/>
    </row>
    <row r="361" spans="7:16" ht="12">
      <c r="G361" s="668"/>
      <c r="H361" s="668"/>
      <c r="I361" s="668"/>
      <c r="J361" s="668"/>
      <c r="K361" s="668"/>
      <c r="L361" s="668"/>
      <c r="M361" s="668"/>
      <c r="N361" s="668"/>
      <c r="O361" s="668"/>
      <c r="P361" s="668"/>
    </row>
    <row r="362" spans="7:16" ht="12">
      <c r="G362" s="668"/>
      <c r="H362" s="668"/>
      <c r="I362" s="668"/>
      <c r="J362" s="668"/>
      <c r="K362" s="668"/>
      <c r="L362" s="668"/>
      <c r="M362" s="668"/>
      <c r="N362" s="668"/>
      <c r="O362" s="668"/>
      <c r="P362" s="668"/>
    </row>
    <row r="363" spans="7:16" ht="12">
      <c r="G363" s="668"/>
      <c r="H363" s="668"/>
      <c r="I363" s="668"/>
      <c r="J363" s="668"/>
      <c r="K363" s="668"/>
      <c r="L363" s="668"/>
      <c r="M363" s="668"/>
      <c r="N363" s="668"/>
      <c r="O363" s="668"/>
      <c r="P363" s="668"/>
    </row>
    <row r="364" spans="7:16" ht="12">
      <c r="G364" s="668"/>
      <c r="H364" s="668"/>
      <c r="I364" s="668"/>
      <c r="J364" s="668"/>
      <c r="K364" s="668"/>
      <c r="L364" s="668"/>
      <c r="M364" s="668"/>
      <c r="N364" s="668"/>
      <c r="O364" s="668"/>
      <c r="P364" s="668"/>
    </row>
    <row r="365" spans="7:16" ht="12">
      <c r="G365" s="668"/>
      <c r="H365" s="668"/>
      <c r="I365" s="668"/>
      <c r="J365" s="668"/>
      <c r="K365" s="668"/>
      <c r="L365" s="668"/>
      <c r="M365" s="668"/>
      <c r="N365" s="668"/>
      <c r="O365" s="668"/>
      <c r="P365" s="668"/>
    </row>
    <row r="366" spans="7:16" ht="12">
      <c r="G366" s="668"/>
      <c r="H366" s="668"/>
      <c r="I366" s="668"/>
      <c r="J366" s="668"/>
      <c r="K366" s="668"/>
      <c r="L366" s="668"/>
      <c r="M366" s="668"/>
      <c r="N366" s="668"/>
      <c r="O366" s="668"/>
      <c r="P366" s="668"/>
    </row>
    <row r="367" spans="7:16" ht="12">
      <c r="G367" s="668"/>
      <c r="H367" s="668"/>
      <c r="I367" s="668"/>
      <c r="J367" s="668"/>
      <c r="K367" s="668"/>
      <c r="L367" s="668"/>
      <c r="M367" s="668"/>
      <c r="N367" s="668"/>
      <c r="O367" s="668"/>
      <c r="P367" s="668"/>
    </row>
    <row r="368" spans="7:16" ht="12">
      <c r="G368" s="668"/>
      <c r="H368" s="668"/>
      <c r="I368" s="668"/>
      <c r="J368" s="668"/>
      <c r="K368" s="668"/>
      <c r="L368" s="668"/>
      <c r="M368" s="668"/>
      <c r="N368" s="668"/>
      <c r="O368" s="668"/>
      <c r="P368" s="668"/>
    </row>
    <row r="369" spans="7:16" ht="12">
      <c r="G369" s="668"/>
      <c r="H369" s="668"/>
      <c r="I369" s="668"/>
      <c r="J369" s="668"/>
      <c r="K369" s="668"/>
      <c r="L369" s="668"/>
      <c r="M369" s="668"/>
      <c r="N369" s="668"/>
      <c r="O369" s="668"/>
      <c r="P369" s="668"/>
    </row>
    <row r="370" spans="7:16" ht="12">
      <c r="G370" s="668"/>
      <c r="H370" s="668"/>
      <c r="I370" s="668"/>
      <c r="J370" s="668"/>
      <c r="K370" s="668"/>
      <c r="L370" s="668"/>
      <c r="M370" s="668"/>
      <c r="N370" s="668"/>
      <c r="O370" s="668"/>
      <c r="P370" s="668"/>
    </row>
    <row r="371" spans="7:16" ht="12">
      <c r="G371" s="668"/>
      <c r="H371" s="668"/>
      <c r="I371" s="668"/>
      <c r="J371" s="668"/>
      <c r="K371" s="668"/>
      <c r="L371" s="668"/>
      <c r="M371" s="668"/>
      <c r="N371" s="668"/>
      <c r="O371" s="668"/>
      <c r="P371" s="668"/>
    </row>
    <row r="372" spans="7:16" ht="12">
      <c r="G372" s="668"/>
      <c r="H372" s="668"/>
      <c r="I372" s="668"/>
      <c r="J372" s="668"/>
      <c r="K372" s="668"/>
      <c r="L372" s="668"/>
      <c r="M372" s="668"/>
      <c r="N372" s="668"/>
      <c r="O372" s="668"/>
      <c r="P372" s="668"/>
    </row>
    <row r="373" spans="7:16" ht="12">
      <c r="G373" s="668"/>
      <c r="H373" s="668"/>
      <c r="I373" s="668"/>
      <c r="J373" s="668"/>
      <c r="K373" s="668"/>
      <c r="L373" s="668"/>
      <c r="M373" s="668"/>
      <c r="N373" s="668"/>
      <c r="O373" s="668"/>
      <c r="P373" s="668"/>
    </row>
    <row r="374" spans="7:16" ht="12">
      <c r="G374" s="668"/>
      <c r="H374" s="668"/>
      <c r="I374" s="668"/>
      <c r="J374" s="668"/>
      <c r="K374" s="668"/>
      <c r="L374" s="668"/>
      <c r="M374" s="668"/>
      <c r="N374" s="668"/>
      <c r="O374" s="668"/>
      <c r="P374" s="668"/>
    </row>
    <row r="375" spans="7:16" ht="12">
      <c r="G375" s="668"/>
      <c r="H375" s="668"/>
      <c r="I375" s="668"/>
      <c r="J375" s="668"/>
      <c r="K375" s="668"/>
      <c r="L375" s="668"/>
      <c r="M375" s="668"/>
      <c r="N375" s="668"/>
      <c r="O375" s="668"/>
      <c r="P375" s="668"/>
    </row>
    <row r="376" spans="7:16" ht="12">
      <c r="G376" s="668"/>
      <c r="H376" s="668"/>
      <c r="I376" s="668"/>
      <c r="J376" s="668"/>
      <c r="K376" s="668"/>
      <c r="L376" s="668"/>
      <c r="M376" s="668"/>
      <c r="N376" s="668"/>
      <c r="O376" s="668"/>
      <c r="P376" s="668"/>
    </row>
    <row r="377" spans="7:16" ht="12">
      <c r="G377" s="668"/>
      <c r="H377" s="668"/>
      <c r="I377" s="668"/>
      <c r="J377" s="668"/>
      <c r="K377" s="668"/>
      <c r="L377" s="668"/>
      <c r="M377" s="668"/>
      <c r="N377" s="668"/>
      <c r="O377" s="668"/>
      <c r="P377" s="668"/>
    </row>
    <row r="378" spans="7:16" ht="12">
      <c r="G378" s="668"/>
      <c r="H378" s="668"/>
      <c r="I378" s="668"/>
      <c r="J378" s="668"/>
      <c r="K378" s="668"/>
      <c r="L378" s="668"/>
      <c r="M378" s="668"/>
      <c r="N378" s="668"/>
      <c r="O378" s="668"/>
      <c r="P378" s="668"/>
    </row>
    <row r="379" spans="7:16" ht="12">
      <c r="G379" s="668"/>
      <c r="H379" s="668"/>
      <c r="I379" s="668"/>
      <c r="J379" s="668"/>
      <c r="K379" s="668"/>
      <c r="L379" s="668"/>
      <c r="M379" s="668"/>
      <c r="N379" s="668"/>
      <c r="O379" s="668"/>
      <c r="P379" s="668"/>
    </row>
    <row r="380" spans="7:16" ht="12">
      <c r="G380" s="668"/>
      <c r="H380" s="668"/>
      <c r="I380" s="668"/>
      <c r="J380" s="668"/>
      <c r="K380" s="668"/>
      <c r="L380" s="668"/>
      <c r="M380" s="668"/>
      <c r="N380" s="668"/>
      <c r="O380" s="668"/>
      <c r="P380" s="668"/>
    </row>
    <row r="381" spans="7:16" ht="12">
      <c r="G381" s="668"/>
      <c r="H381" s="668"/>
      <c r="I381" s="668"/>
      <c r="J381" s="668"/>
      <c r="K381" s="668"/>
      <c r="L381" s="668"/>
      <c r="M381" s="668"/>
      <c r="N381" s="668"/>
      <c r="O381" s="668"/>
      <c r="P381" s="668"/>
    </row>
    <row r="382" spans="7:16" ht="12">
      <c r="G382" s="668"/>
      <c r="H382" s="668"/>
      <c r="I382" s="668"/>
      <c r="J382" s="668"/>
      <c r="K382" s="668"/>
      <c r="L382" s="668"/>
      <c r="M382" s="668"/>
      <c r="N382" s="668"/>
      <c r="O382" s="668"/>
      <c r="P382" s="668"/>
    </row>
    <row r="383" spans="7:16" ht="12">
      <c r="G383" s="668"/>
      <c r="H383" s="668"/>
      <c r="I383" s="668"/>
      <c r="J383" s="668"/>
      <c r="K383" s="668"/>
      <c r="L383" s="668"/>
      <c r="M383" s="668"/>
      <c r="N383" s="668"/>
      <c r="O383" s="668"/>
      <c r="P383" s="668"/>
    </row>
    <row r="384" spans="7:16" ht="12">
      <c r="G384" s="668"/>
      <c r="H384" s="668"/>
      <c r="I384" s="668"/>
      <c r="J384" s="668"/>
      <c r="K384" s="668"/>
      <c r="L384" s="668"/>
      <c r="M384" s="668"/>
      <c r="N384" s="668"/>
      <c r="O384" s="668"/>
      <c r="P384" s="668"/>
    </row>
    <row r="385" spans="7:16" ht="12">
      <c r="G385" s="668"/>
      <c r="H385" s="668"/>
      <c r="I385" s="668"/>
      <c r="J385" s="668"/>
      <c r="K385" s="668"/>
      <c r="L385" s="668"/>
      <c r="M385" s="668"/>
      <c r="N385" s="668"/>
      <c r="O385" s="668"/>
      <c r="P385" s="668"/>
    </row>
    <row r="386" spans="7:16" ht="12">
      <c r="G386" s="668"/>
      <c r="H386" s="668"/>
      <c r="I386" s="668"/>
      <c r="J386" s="668"/>
      <c r="K386" s="668"/>
      <c r="L386" s="668"/>
      <c r="M386" s="668"/>
      <c r="N386" s="668"/>
      <c r="O386" s="668"/>
      <c r="P386" s="668"/>
    </row>
    <row r="387" spans="7:16" ht="12">
      <c r="G387" s="668"/>
      <c r="H387" s="668"/>
      <c r="I387" s="668"/>
      <c r="J387" s="668"/>
      <c r="K387" s="668"/>
      <c r="L387" s="668"/>
      <c r="M387" s="668"/>
      <c r="N387" s="668"/>
      <c r="O387" s="668"/>
      <c r="P387" s="668"/>
    </row>
    <row r="388" spans="7:16" ht="12">
      <c r="G388" s="668"/>
      <c r="H388" s="668"/>
      <c r="I388" s="668"/>
      <c r="J388" s="668"/>
      <c r="K388" s="668"/>
      <c r="L388" s="668"/>
      <c r="M388" s="668"/>
      <c r="N388" s="668"/>
      <c r="O388" s="668"/>
      <c r="P388" s="668"/>
    </row>
    <row r="389" spans="7:16" ht="12">
      <c r="G389" s="668"/>
      <c r="H389" s="668"/>
      <c r="I389" s="668"/>
      <c r="J389" s="668"/>
      <c r="K389" s="668"/>
      <c r="L389" s="668"/>
      <c r="M389" s="668"/>
      <c r="N389" s="668"/>
      <c r="O389" s="668"/>
      <c r="P389" s="668"/>
    </row>
    <row r="390" spans="7:16" ht="12">
      <c r="G390" s="668"/>
      <c r="H390" s="668"/>
      <c r="I390" s="668"/>
      <c r="J390" s="668"/>
      <c r="K390" s="668"/>
      <c r="L390" s="668"/>
      <c r="M390" s="668"/>
      <c r="N390" s="668"/>
      <c r="O390" s="668"/>
      <c r="P390" s="668"/>
    </row>
    <row r="391" spans="7:16" ht="12">
      <c r="G391" s="668"/>
      <c r="H391" s="668"/>
      <c r="I391" s="668"/>
      <c r="J391" s="668"/>
      <c r="K391" s="668"/>
      <c r="L391" s="668"/>
      <c r="M391" s="668"/>
      <c r="N391" s="668"/>
      <c r="O391" s="668"/>
      <c r="P391" s="668"/>
    </row>
    <row r="392" spans="7:16" ht="12">
      <c r="G392" s="668"/>
      <c r="H392" s="668"/>
      <c r="I392" s="668"/>
      <c r="J392" s="668"/>
      <c r="K392" s="668"/>
      <c r="L392" s="668"/>
      <c r="M392" s="668"/>
      <c r="N392" s="668"/>
      <c r="O392" s="668"/>
      <c r="P392" s="668"/>
    </row>
    <row r="393" spans="7:16" ht="12">
      <c r="G393" s="668"/>
      <c r="H393" s="668"/>
      <c r="I393" s="668"/>
      <c r="J393" s="668"/>
      <c r="K393" s="668"/>
      <c r="L393" s="668"/>
      <c r="M393" s="668"/>
      <c r="N393" s="668"/>
      <c r="O393" s="668"/>
      <c r="P393" s="668"/>
    </row>
    <row r="394" spans="7:16" ht="12">
      <c r="G394" s="668"/>
      <c r="H394" s="668"/>
      <c r="I394" s="668"/>
      <c r="J394" s="668"/>
      <c r="K394" s="668"/>
      <c r="L394" s="668"/>
      <c r="M394" s="668"/>
      <c r="N394" s="668"/>
      <c r="O394" s="668"/>
      <c r="P394" s="668"/>
    </row>
    <row r="395" spans="7:16" ht="12">
      <c r="G395" s="668"/>
      <c r="H395" s="668"/>
      <c r="I395" s="668"/>
      <c r="J395" s="668"/>
      <c r="K395" s="668"/>
      <c r="L395" s="668"/>
      <c r="M395" s="668"/>
      <c r="N395" s="668"/>
      <c r="O395" s="668"/>
      <c r="P395" s="668"/>
    </row>
    <row r="396" spans="7:16" ht="12">
      <c r="G396" s="668"/>
      <c r="H396" s="668"/>
      <c r="I396" s="668"/>
      <c r="J396" s="668"/>
      <c r="K396" s="668"/>
      <c r="L396" s="668"/>
      <c r="M396" s="668"/>
      <c r="N396" s="668"/>
      <c r="O396" s="668"/>
      <c r="P396" s="668"/>
    </row>
    <row r="397" spans="7:16" ht="12">
      <c r="G397" s="668"/>
      <c r="H397" s="668"/>
      <c r="I397" s="668"/>
      <c r="J397" s="668"/>
      <c r="K397" s="668"/>
      <c r="L397" s="668"/>
      <c r="M397" s="668"/>
      <c r="N397" s="668"/>
      <c r="O397" s="668"/>
      <c r="P397" s="668"/>
    </row>
    <row r="398" spans="7:16" ht="12">
      <c r="G398" s="668"/>
      <c r="H398" s="668"/>
      <c r="I398" s="668"/>
      <c r="J398" s="668"/>
      <c r="K398" s="668"/>
      <c r="L398" s="668"/>
      <c r="M398" s="668"/>
      <c r="N398" s="668"/>
      <c r="O398" s="668"/>
      <c r="P398" s="668"/>
    </row>
    <row r="399" spans="7:16" ht="12">
      <c r="G399" s="668"/>
      <c r="H399" s="668"/>
      <c r="I399" s="668"/>
      <c r="J399" s="668"/>
      <c r="K399" s="668"/>
      <c r="L399" s="668"/>
      <c r="M399" s="668"/>
      <c r="N399" s="668"/>
      <c r="O399" s="668"/>
      <c r="P399" s="668"/>
    </row>
    <row r="400" spans="7:16" ht="12">
      <c r="G400" s="668"/>
      <c r="H400" s="668"/>
      <c r="I400" s="668"/>
      <c r="J400" s="668"/>
      <c r="K400" s="668"/>
      <c r="L400" s="668"/>
      <c r="M400" s="668"/>
      <c r="N400" s="668"/>
      <c r="O400" s="668"/>
      <c r="P400" s="668"/>
    </row>
    <row r="401" spans="7:16" ht="12">
      <c r="G401" s="668"/>
      <c r="H401" s="668"/>
      <c r="I401" s="668"/>
      <c r="J401" s="668"/>
      <c r="K401" s="668"/>
      <c r="L401" s="668"/>
      <c r="M401" s="668"/>
      <c r="N401" s="668"/>
      <c r="O401" s="668"/>
      <c r="P401" s="668"/>
    </row>
    <row r="402" spans="7:16" ht="12">
      <c r="G402" s="668"/>
      <c r="H402" s="668"/>
      <c r="I402" s="668"/>
      <c r="J402" s="668"/>
      <c r="K402" s="668"/>
      <c r="L402" s="668"/>
      <c r="M402" s="668"/>
      <c r="N402" s="668"/>
      <c r="O402" s="668"/>
      <c r="P402" s="668"/>
    </row>
    <row r="403" spans="7:16" ht="12">
      <c r="G403" s="668"/>
      <c r="H403" s="668"/>
      <c r="I403" s="668"/>
      <c r="J403" s="668"/>
      <c r="K403" s="668"/>
      <c r="L403" s="668"/>
      <c r="M403" s="668"/>
      <c r="N403" s="668"/>
      <c r="O403" s="668"/>
      <c r="P403" s="668"/>
    </row>
    <row r="404" spans="7:16" ht="12">
      <c r="G404" s="668"/>
      <c r="H404" s="668"/>
      <c r="I404" s="668"/>
      <c r="J404" s="668"/>
      <c r="K404" s="668"/>
      <c r="L404" s="668"/>
      <c r="M404" s="668"/>
      <c r="N404" s="668"/>
      <c r="O404" s="668"/>
      <c r="P404" s="668"/>
    </row>
    <row r="405" spans="7:16" ht="12">
      <c r="G405" s="668"/>
      <c r="H405" s="668"/>
      <c r="I405" s="668"/>
      <c r="J405" s="668"/>
      <c r="K405" s="668"/>
      <c r="L405" s="668"/>
      <c r="M405" s="668"/>
      <c r="N405" s="668"/>
      <c r="O405" s="668"/>
      <c r="P405" s="668"/>
    </row>
    <row r="406" spans="7:16" ht="12">
      <c r="G406" s="668"/>
      <c r="H406" s="668"/>
      <c r="I406" s="668"/>
      <c r="J406" s="668"/>
      <c r="K406" s="668"/>
      <c r="L406" s="668"/>
      <c r="M406" s="668"/>
      <c r="N406" s="668"/>
      <c r="O406" s="668"/>
      <c r="P406" s="668"/>
    </row>
    <row r="407" spans="7:16" ht="12">
      <c r="G407" s="668"/>
      <c r="H407" s="668"/>
      <c r="I407" s="668"/>
      <c r="J407" s="668"/>
      <c r="K407" s="668"/>
      <c r="L407" s="668"/>
      <c r="M407" s="668"/>
      <c r="N407" s="668"/>
      <c r="O407" s="668"/>
      <c r="P407" s="668"/>
    </row>
    <row r="408" spans="7:16" ht="12">
      <c r="G408" s="668"/>
      <c r="H408" s="668"/>
      <c r="I408" s="668"/>
      <c r="J408" s="668"/>
      <c r="K408" s="668"/>
      <c r="L408" s="668"/>
      <c r="M408" s="668"/>
      <c r="N408" s="668"/>
      <c r="O408" s="668"/>
      <c r="P408" s="668"/>
    </row>
    <row r="409" spans="7:16" ht="12">
      <c r="G409" s="668"/>
      <c r="H409" s="668"/>
      <c r="I409" s="668"/>
      <c r="J409" s="668"/>
      <c r="K409" s="668"/>
      <c r="L409" s="668"/>
      <c r="M409" s="668"/>
      <c r="N409" s="668"/>
      <c r="O409" s="668"/>
      <c r="P409" s="668"/>
    </row>
    <row r="410" spans="7:16" ht="12">
      <c r="G410" s="668"/>
      <c r="H410" s="668"/>
      <c r="I410" s="668"/>
      <c r="J410" s="668"/>
      <c r="K410" s="668"/>
      <c r="L410" s="668"/>
      <c r="M410" s="668"/>
      <c r="N410" s="668"/>
      <c r="O410" s="668"/>
      <c r="P410" s="668"/>
    </row>
    <row r="411" spans="7:16" ht="12">
      <c r="G411" s="668"/>
      <c r="H411" s="668"/>
      <c r="I411" s="668"/>
      <c r="J411" s="668"/>
      <c r="K411" s="668"/>
      <c r="L411" s="668"/>
      <c r="M411" s="668"/>
      <c r="N411" s="668"/>
      <c r="O411" s="668"/>
      <c r="P411" s="668"/>
    </row>
    <row r="412" spans="7:16" ht="12">
      <c r="G412" s="668"/>
      <c r="H412" s="668"/>
      <c r="I412" s="668"/>
      <c r="J412" s="668"/>
      <c r="K412" s="668"/>
      <c r="L412" s="668"/>
      <c r="M412" s="668"/>
      <c r="N412" s="668"/>
      <c r="O412" s="668"/>
      <c r="P412" s="668"/>
    </row>
    <row r="413" spans="7:16" ht="12">
      <c r="G413" s="668"/>
      <c r="H413" s="668"/>
      <c r="I413" s="668"/>
      <c r="J413" s="668"/>
      <c r="K413" s="668"/>
      <c r="L413" s="668"/>
      <c r="M413" s="668"/>
      <c r="N413" s="668"/>
      <c r="O413" s="668"/>
      <c r="P413" s="668"/>
    </row>
    <row r="414" spans="7:16" ht="12">
      <c r="G414" s="668"/>
      <c r="H414" s="668"/>
      <c r="I414" s="668"/>
      <c r="J414" s="668"/>
      <c r="K414" s="668"/>
      <c r="L414" s="668"/>
      <c r="M414" s="668"/>
      <c r="N414" s="668"/>
      <c r="O414" s="668"/>
      <c r="P414" s="668"/>
    </row>
    <row r="415" spans="7:16" ht="12">
      <c r="G415" s="668"/>
      <c r="H415" s="668"/>
      <c r="I415" s="668"/>
      <c r="J415" s="668"/>
      <c r="K415" s="668"/>
      <c r="L415" s="668"/>
      <c r="M415" s="668"/>
      <c r="N415" s="668"/>
      <c r="O415" s="668"/>
      <c r="P415" s="668"/>
    </row>
    <row r="416" spans="7:16" ht="12">
      <c r="G416" s="668"/>
      <c r="H416" s="668"/>
      <c r="I416" s="668"/>
      <c r="J416" s="668"/>
      <c r="K416" s="668"/>
      <c r="L416" s="668"/>
      <c r="M416" s="668"/>
      <c r="N416" s="668"/>
      <c r="O416" s="668"/>
      <c r="P416" s="668"/>
    </row>
    <row r="417" spans="7:16" ht="12">
      <c r="G417" s="668"/>
      <c r="H417" s="668"/>
      <c r="I417" s="668"/>
      <c r="J417" s="668"/>
      <c r="K417" s="668"/>
      <c r="L417" s="668"/>
      <c r="M417" s="668"/>
      <c r="N417" s="668"/>
      <c r="O417" s="668"/>
      <c r="P417" s="668"/>
    </row>
    <row r="418" spans="7:16" ht="12">
      <c r="G418" s="668"/>
      <c r="H418" s="668"/>
      <c r="I418" s="668"/>
      <c r="J418" s="668"/>
      <c r="K418" s="668"/>
      <c r="L418" s="668"/>
      <c r="M418" s="668"/>
      <c r="N418" s="668"/>
      <c r="O418" s="668"/>
      <c r="P418" s="668"/>
    </row>
    <row r="419" spans="7:16" ht="12">
      <c r="G419" s="668"/>
      <c r="H419" s="668"/>
      <c r="I419" s="668"/>
      <c r="J419" s="668"/>
      <c r="K419" s="668"/>
      <c r="L419" s="668"/>
      <c r="M419" s="668"/>
      <c r="N419" s="668"/>
      <c r="O419" s="668"/>
      <c r="P419" s="668"/>
    </row>
    <row r="420" spans="7:16" ht="12">
      <c r="G420" s="668"/>
      <c r="H420" s="668"/>
      <c r="I420" s="668"/>
      <c r="J420" s="668"/>
      <c r="K420" s="668"/>
      <c r="L420" s="668"/>
      <c r="M420" s="668"/>
      <c r="N420" s="668"/>
      <c r="O420" s="668"/>
      <c r="P420" s="668"/>
    </row>
    <row r="421" spans="7:16" ht="12">
      <c r="G421" s="668"/>
      <c r="H421" s="668"/>
      <c r="I421" s="668"/>
      <c r="J421" s="668"/>
      <c r="K421" s="668"/>
      <c r="L421" s="668"/>
      <c r="M421" s="668"/>
      <c r="N421" s="668"/>
      <c r="O421" s="668"/>
      <c r="P421" s="668"/>
    </row>
    <row r="422" spans="7:16" ht="12">
      <c r="G422" s="668"/>
      <c r="H422" s="668"/>
      <c r="I422" s="668"/>
      <c r="J422" s="668"/>
      <c r="K422" s="668"/>
      <c r="L422" s="668"/>
      <c r="M422" s="668"/>
      <c r="N422" s="668"/>
      <c r="O422" s="668"/>
      <c r="P422" s="668"/>
    </row>
    <row r="423" spans="7:16" ht="12">
      <c r="G423" s="668"/>
      <c r="H423" s="668"/>
      <c r="I423" s="668"/>
      <c r="J423" s="668"/>
      <c r="K423" s="668"/>
      <c r="L423" s="668"/>
      <c r="M423" s="668"/>
      <c r="N423" s="668"/>
      <c r="O423" s="668"/>
      <c r="P423" s="668"/>
    </row>
    <row r="424" spans="7:16" ht="12">
      <c r="G424" s="668"/>
      <c r="H424" s="668"/>
      <c r="I424" s="668"/>
      <c r="J424" s="668"/>
      <c r="K424" s="668"/>
      <c r="L424" s="668"/>
      <c r="M424" s="668"/>
      <c r="N424" s="668"/>
      <c r="O424" s="668"/>
      <c r="P424" s="668"/>
    </row>
    <row r="425" spans="7:16" ht="12">
      <c r="G425" s="668"/>
      <c r="H425" s="668"/>
      <c r="I425" s="668"/>
      <c r="J425" s="668"/>
      <c r="K425" s="668"/>
      <c r="L425" s="668"/>
      <c r="M425" s="668"/>
      <c r="N425" s="668"/>
      <c r="O425" s="668"/>
      <c r="P425" s="668"/>
    </row>
    <row r="426" spans="7:16" ht="12">
      <c r="G426" s="668"/>
      <c r="H426" s="668"/>
      <c r="I426" s="668"/>
      <c r="J426" s="668"/>
      <c r="K426" s="668"/>
      <c r="L426" s="668"/>
      <c r="M426" s="668"/>
      <c r="N426" s="668"/>
      <c r="O426" s="668"/>
      <c r="P426" s="668"/>
    </row>
    <row r="427" spans="7:16" ht="12">
      <c r="G427" s="668"/>
      <c r="H427" s="668"/>
      <c r="I427" s="668"/>
      <c r="J427" s="668"/>
      <c r="K427" s="668"/>
      <c r="L427" s="668"/>
      <c r="M427" s="668"/>
      <c r="N427" s="668"/>
      <c r="O427" s="668"/>
      <c r="P427" s="668"/>
    </row>
    <row r="428" spans="7:16" ht="12">
      <c r="G428" s="668"/>
      <c r="H428" s="668"/>
      <c r="I428" s="668"/>
      <c r="J428" s="668"/>
      <c r="K428" s="668"/>
      <c r="L428" s="668"/>
      <c r="M428" s="668"/>
      <c r="N428" s="668"/>
      <c r="O428" s="668"/>
      <c r="P428" s="668"/>
    </row>
    <row r="429" spans="7:16" ht="12">
      <c r="G429" s="668"/>
      <c r="H429" s="668"/>
      <c r="I429" s="668"/>
      <c r="J429" s="668"/>
      <c r="K429" s="668"/>
      <c r="L429" s="668"/>
      <c r="M429" s="668"/>
      <c r="N429" s="668"/>
      <c r="O429" s="668"/>
      <c r="P429" s="668"/>
    </row>
    <row r="430" spans="7:16" ht="12">
      <c r="G430" s="668"/>
      <c r="H430" s="668"/>
      <c r="I430" s="668"/>
      <c r="J430" s="668"/>
      <c r="K430" s="668"/>
      <c r="L430" s="668"/>
      <c r="M430" s="668"/>
      <c r="N430" s="668"/>
      <c r="O430" s="668"/>
      <c r="P430" s="668"/>
    </row>
    <row r="431" spans="7:16" ht="12">
      <c r="G431" s="668"/>
      <c r="H431" s="668"/>
      <c r="I431" s="668"/>
      <c r="J431" s="668"/>
      <c r="K431" s="668"/>
      <c r="L431" s="668"/>
      <c r="M431" s="668"/>
      <c r="N431" s="668"/>
      <c r="O431" s="668"/>
      <c r="P431" s="668"/>
    </row>
    <row r="432" spans="7:16" ht="12">
      <c r="G432" s="668"/>
      <c r="H432" s="668"/>
      <c r="I432" s="668"/>
      <c r="J432" s="668"/>
      <c r="K432" s="668"/>
      <c r="L432" s="668"/>
      <c r="M432" s="668"/>
      <c r="N432" s="668"/>
      <c r="O432" s="668"/>
      <c r="P432" s="668"/>
    </row>
    <row r="433" spans="7:16" ht="12">
      <c r="G433" s="668"/>
      <c r="H433" s="668"/>
      <c r="I433" s="668"/>
      <c r="J433" s="668"/>
      <c r="K433" s="668"/>
      <c r="L433" s="668"/>
      <c r="M433" s="668"/>
      <c r="N433" s="668"/>
      <c r="O433" s="668"/>
      <c r="P433" s="668"/>
    </row>
    <row r="434" spans="7:16" ht="12">
      <c r="G434" s="668"/>
      <c r="H434" s="668"/>
      <c r="I434" s="668"/>
      <c r="J434" s="668"/>
      <c r="K434" s="668"/>
      <c r="L434" s="668"/>
      <c r="M434" s="668"/>
      <c r="N434" s="668"/>
      <c r="O434" s="668"/>
      <c r="P434" s="668"/>
    </row>
    <row r="435" spans="7:16" ht="12">
      <c r="G435" s="668"/>
      <c r="H435" s="668"/>
      <c r="I435" s="668"/>
      <c r="J435" s="668"/>
      <c r="K435" s="668"/>
      <c r="L435" s="668"/>
      <c r="M435" s="668"/>
      <c r="N435" s="668"/>
      <c r="O435" s="668"/>
      <c r="P435" s="668"/>
    </row>
    <row r="436" spans="7:16" ht="12">
      <c r="G436" s="668"/>
      <c r="H436" s="668"/>
      <c r="I436" s="668"/>
      <c r="J436" s="668"/>
      <c r="K436" s="668"/>
      <c r="L436" s="668"/>
      <c r="M436" s="668"/>
      <c r="N436" s="668"/>
      <c r="O436" s="668"/>
      <c r="P436" s="668"/>
    </row>
    <row r="437" spans="7:16" ht="12">
      <c r="G437" s="668"/>
      <c r="H437" s="668"/>
      <c r="I437" s="668"/>
      <c r="J437" s="668"/>
      <c r="K437" s="668"/>
      <c r="L437" s="668"/>
      <c r="M437" s="668"/>
      <c r="N437" s="668"/>
      <c r="O437" s="668"/>
      <c r="P437" s="668"/>
    </row>
    <row r="438" spans="7:16" ht="12">
      <c r="G438" s="668"/>
      <c r="H438" s="668"/>
      <c r="I438" s="668"/>
      <c r="J438" s="668"/>
      <c r="K438" s="668"/>
      <c r="L438" s="668"/>
      <c r="M438" s="668"/>
      <c r="N438" s="668"/>
      <c r="O438" s="668"/>
      <c r="P438" s="668"/>
    </row>
    <row r="439" spans="7:16" ht="12">
      <c r="G439" s="668"/>
      <c r="H439" s="668"/>
      <c r="I439" s="668"/>
      <c r="J439" s="668"/>
      <c r="K439" s="668"/>
      <c r="L439" s="668"/>
      <c r="M439" s="668"/>
      <c r="N439" s="668"/>
      <c r="O439" s="668"/>
      <c r="P439" s="668"/>
    </row>
    <row r="440" spans="7:16" ht="12">
      <c r="G440" s="668"/>
      <c r="H440" s="668"/>
      <c r="I440" s="668"/>
      <c r="J440" s="668"/>
      <c r="K440" s="668"/>
      <c r="L440" s="668"/>
      <c r="M440" s="668"/>
      <c r="N440" s="668"/>
      <c r="O440" s="668"/>
      <c r="P440" s="668"/>
    </row>
    <row r="441" spans="7:16" ht="12">
      <c r="G441" s="668"/>
      <c r="H441" s="668"/>
      <c r="I441" s="668"/>
      <c r="J441" s="668"/>
      <c r="K441" s="668"/>
      <c r="L441" s="668"/>
      <c r="M441" s="668"/>
      <c r="N441" s="668"/>
      <c r="O441" s="668"/>
      <c r="P441" s="668"/>
    </row>
    <row r="442" spans="7:16" ht="12">
      <c r="G442" s="668"/>
      <c r="H442" s="668"/>
      <c r="I442" s="668"/>
      <c r="J442" s="668"/>
      <c r="K442" s="668"/>
      <c r="L442" s="668"/>
      <c r="M442" s="668"/>
      <c r="N442" s="668"/>
      <c r="O442" s="668"/>
      <c r="P442" s="668"/>
    </row>
    <row r="443" spans="7:16" ht="12">
      <c r="G443" s="668"/>
      <c r="H443" s="668"/>
      <c r="I443" s="668"/>
      <c r="J443" s="668"/>
      <c r="K443" s="668"/>
      <c r="L443" s="668"/>
      <c r="M443" s="668"/>
      <c r="N443" s="668"/>
      <c r="O443" s="668"/>
      <c r="P443" s="668"/>
    </row>
    <row r="444" spans="7:16" ht="12">
      <c r="G444" s="668"/>
      <c r="H444" s="668"/>
      <c r="I444" s="668"/>
      <c r="J444" s="668"/>
      <c r="K444" s="668"/>
      <c r="L444" s="668"/>
      <c r="M444" s="668"/>
      <c r="N444" s="668"/>
      <c r="O444" s="668"/>
      <c r="P444" s="668"/>
    </row>
    <row r="445" spans="7:16" ht="12">
      <c r="G445" s="668"/>
      <c r="H445" s="668"/>
      <c r="I445" s="668"/>
      <c r="J445" s="668"/>
      <c r="K445" s="668"/>
      <c r="L445" s="668"/>
      <c r="M445" s="668"/>
      <c r="N445" s="668"/>
      <c r="O445" s="668"/>
      <c r="P445" s="668"/>
    </row>
    <row r="446" spans="7:16" ht="12">
      <c r="G446" s="668"/>
      <c r="H446" s="668"/>
      <c r="I446" s="668"/>
      <c r="J446" s="668"/>
      <c r="K446" s="668"/>
      <c r="L446" s="668"/>
      <c r="M446" s="668"/>
      <c r="N446" s="668"/>
      <c r="O446" s="668"/>
      <c r="P446" s="668"/>
    </row>
    <row r="447" spans="7:16" ht="12">
      <c r="G447" s="668"/>
      <c r="H447" s="668"/>
      <c r="I447" s="668"/>
      <c r="J447" s="668"/>
      <c r="K447" s="668"/>
      <c r="L447" s="668"/>
      <c r="M447" s="668"/>
      <c r="N447" s="668"/>
      <c r="O447" s="668"/>
      <c r="P447" s="668"/>
    </row>
    <row r="448" spans="7:16" ht="12">
      <c r="G448" s="668"/>
      <c r="H448" s="668"/>
      <c r="I448" s="668"/>
      <c r="J448" s="668"/>
      <c r="K448" s="668"/>
      <c r="L448" s="668"/>
      <c r="M448" s="668"/>
      <c r="N448" s="668"/>
      <c r="O448" s="668"/>
      <c r="P448" s="668"/>
    </row>
    <row r="449" spans="7:16" ht="12">
      <c r="G449" s="668"/>
      <c r="H449" s="668"/>
      <c r="I449" s="668"/>
      <c r="J449" s="668"/>
      <c r="K449" s="668"/>
      <c r="L449" s="668"/>
      <c r="M449" s="668"/>
      <c r="N449" s="668"/>
      <c r="O449" s="668"/>
      <c r="P449" s="668"/>
    </row>
    <row r="450" spans="7:16" ht="12">
      <c r="G450" s="668"/>
      <c r="H450" s="668"/>
      <c r="I450" s="668"/>
      <c r="J450" s="668"/>
      <c r="K450" s="668"/>
      <c r="L450" s="668"/>
      <c r="M450" s="668"/>
      <c r="N450" s="668"/>
      <c r="O450" s="668"/>
      <c r="P450" s="668"/>
    </row>
    <row r="451" spans="7:16" ht="12">
      <c r="G451" s="668"/>
      <c r="H451" s="668"/>
      <c r="I451" s="668"/>
      <c r="J451" s="668"/>
      <c r="K451" s="668"/>
      <c r="L451" s="668"/>
      <c r="M451" s="668"/>
      <c r="N451" s="668"/>
      <c r="O451" s="668"/>
      <c r="P451" s="668"/>
    </row>
    <row r="452" spans="7:16" ht="12">
      <c r="G452" s="668"/>
      <c r="H452" s="668"/>
      <c r="I452" s="668"/>
      <c r="J452" s="668"/>
      <c r="K452" s="668"/>
      <c r="L452" s="668"/>
      <c r="M452" s="668"/>
      <c r="N452" s="668"/>
      <c r="O452" s="668"/>
      <c r="P452" s="668"/>
    </row>
    <row r="453" spans="7:16" ht="12">
      <c r="G453" s="668"/>
      <c r="H453" s="668"/>
      <c r="I453" s="668"/>
      <c r="J453" s="668"/>
      <c r="K453" s="668"/>
      <c r="L453" s="668"/>
      <c r="M453" s="668"/>
      <c r="N453" s="668"/>
      <c r="O453" s="668"/>
      <c r="P453" s="668"/>
    </row>
    <row r="454" spans="7:16" ht="12">
      <c r="G454" s="668"/>
      <c r="H454" s="668"/>
      <c r="I454" s="668"/>
      <c r="J454" s="668"/>
      <c r="K454" s="668"/>
      <c r="L454" s="668"/>
      <c r="M454" s="668"/>
      <c r="N454" s="668"/>
      <c r="O454" s="668"/>
      <c r="P454" s="668"/>
    </row>
    <row r="455" spans="7:16" ht="12">
      <c r="G455" s="668"/>
      <c r="H455" s="668"/>
      <c r="I455" s="668"/>
      <c r="J455" s="668"/>
      <c r="K455" s="668"/>
      <c r="L455" s="668"/>
      <c r="M455" s="668"/>
      <c r="N455" s="668"/>
      <c r="O455" s="668"/>
      <c r="P455" s="668"/>
    </row>
    <row r="456" spans="7:16" ht="12">
      <c r="G456" s="668"/>
      <c r="H456" s="668"/>
      <c r="I456" s="668"/>
      <c r="J456" s="668"/>
      <c r="K456" s="668"/>
      <c r="L456" s="668"/>
      <c r="M456" s="668"/>
      <c r="N456" s="668"/>
      <c r="O456" s="668"/>
      <c r="P456" s="668"/>
    </row>
    <row r="457" spans="7:16" ht="12">
      <c r="G457" s="668"/>
      <c r="H457" s="668"/>
      <c r="I457" s="668"/>
      <c r="J457" s="668"/>
      <c r="K457" s="668"/>
      <c r="L457" s="668"/>
      <c r="M457" s="668"/>
      <c r="N457" s="668"/>
      <c r="O457" s="668"/>
      <c r="P457" s="668"/>
    </row>
    <row r="458" spans="7:16" ht="12">
      <c r="G458" s="668"/>
      <c r="H458" s="668"/>
      <c r="I458" s="668"/>
      <c r="J458" s="668"/>
      <c r="K458" s="668"/>
      <c r="L458" s="668"/>
      <c r="M458" s="668"/>
      <c r="N458" s="668"/>
      <c r="O458" s="668"/>
      <c r="P458" s="668"/>
    </row>
    <row r="459" spans="7:16" ht="12">
      <c r="G459" s="668"/>
      <c r="H459" s="668"/>
      <c r="I459" s="668"/>
      <c r="J459" s="668"/>
      <c r="K459" s="668"/>
      <c r="L459" s="668"/>
      <c r="M459" s="668"/>
      <c r="N459" s="668"/>
      <c r="O459" s="668"/>
      <c r="P459" s="668"/>
    </row>
    <row r="460" spans="7:16" ht="12">
      <c r="G460" s="668"/>
      <c r="H460" s="668"/>
      <c r="I460" s="668"/>
      <c r="J460" s="668"/>
      <c r="K460" s="668"/>
      <c r="L460" s="668"/>
      <c r="M460" s="668"/>
      <c r="N460" s="668"/>
      <c r="O460" s="668"/>
      <c r="P460" s="668"/>
    </row>
    <row r="461" spans="7:16" ht="12">
      <c r="G461" s="668"/>
      <c r="H461" s="668"/>
      <c r="I461" s="668"/>
      <c r="J461" s="668"/>
      <c r="K461" s="668"/>
      <c r="L461" s="668"/>
      <c r="M461" s="668"/>
      <c r="N461" s="668"/>
      <c r="O461" s="668"/>
      <c r="P461" s="668"/>
    </row>
    <row r="462" spans="7:16" ht="12">
      <c r="G462" s="668"/>
      <c r="H462" s="668"/>
      <c r="I462" s="668"/>
      <c r="J462" s="668"/>
      <c r="K462" s="668"/>
      <c r="L462" s="668"/>
      <c r="M462" s="668"/>
      <c r="N462" s="668"/>
      <c r="O462" s="668"/>
      <c r="P462" s="668"/>
    </row>
    <row r="463" spans="7:16" ht="12">
      <c r="G463" s="668"/>
      <c r="H463" s="668"/>
      <c r="I463" s="668"/>
      <c r="J463" s="668"/>
      <c r="K463" s="668"/>
      <c r="L463" s="668"/>
      <c r="M463" s="668"/>
      <c r="N463" s="668"/>
      <c r="O463" s="668"/>
      <c r="P463" s="668"/>
    </row>
    <row r="464" spans="7:16" ht="12">
      <c r="G464" s="668"/>
      <c r="H464" s="668"/>
      <c r="I464" s="668"/>
      <c r="J464" s="668"/>
      <c r="K464" s="668"/>
      <c r="L464" s="668"/>
      <c r="M464" s="668"/>
      <c r="N464" s="668"/>
      <c r="O464" s="668"/>
      <c r="P464" s="668"/>
    </row>
    <row r="465" spans="7:16" ht="12">
      <c r="G465" s="668"/>
      <c r="H465" s="668"/>
      <c r="I465" s="668"/>
      <c r="J465" s="668"/>
      <c r="K465" s="668"/>
      <c r="L465" s="668"/>
      <c r="M465" s="668"/>
      <c r="N465" s="668"/>
      <c r="O465" s="668"/>
      <c r="P465" s="668"/>
    </row>
    <row r="466" spans="7:16" ht="12">
      <c r="G466" s="668"/>
      <c r="H466" s="668"/>
      <c r="I466" s="668"/>
      <c r="J466" s="668"/>
      <c r="K466" s="668"/>
      <c r="L466" s="668"/>
      <c r="M466" s="668"/>
      <c r="N466" s="668"/>
      <c r="O466" s="668"/>
      <c r="P466" s="668"/>
    </row>
    <row r="467" spans="7:16" ht="12">
      <c r="G467" s="668"/>
      <c r="H467" s="668"/>
      <c r="I467" s="668"/>
      <c r="J467" s="668"/>
      <c r="K467" s="668"/>
      <c r="L467" s="668"/>
      <c r="M467" s="668"/>
      <c r="N467" s="668"/>
      <c r="O467" s="668"/>
      <c r="P467" s="668"/>
    </row>
    <row r="468" spans="7:16" ht="12">
      <c r="G468" s="668"/>
      <c r="H468" s="668"/>
      <c r="I468" s="668"/>
      <c r="J468" s="668"/>
      <c r="K468" s="668"/>
      <c r="L468" s="668"/>
      <c r="M468" s="668"/>
      <c r="N468" s="668"/>
      <c r="O468" s="668"/>
      <c r="P468" s="668"/>
    </row>
    <row r="469" spans="7:16" ht="12">
      <c r="G469" s="668"/>
      <c r="H469" s="668"/>
      <c r="I469" s="668"/>
      <c r="J469" s="668"/>
      <c r="K469" s="668"/>
      <c r="L469" s="668"/>
      <c r="M469" s="668"/>
      <c r="N469" s="668"/>
      <c r="O469" s="668"/>
      <c r="P469" s="668"/>
    </row>
    <row r="470" spans="7:16" ht="12">
      <c r="G470" s="668"/>
      <c r="H470" s="668"/>
      <c r="I470" s="668"/>
      <c r="J470" s="668"/>
      <c r="K470" s="668"/>
      <c r="L470" s="668"/>
      <c r="M470" s="668"/>
      <c r="N470" s="668"/>
      <c r="O470" s="668"/>
      <c r="P470" s="668"/>
    </row>
    <row r="471" spans="7:16" ht="12">
      <c r="G471" s="668"/>
      <c r="H471" s="668"/>
      <c r="I471" s="668"/>
      <c r="J471" s="668"/>
      <c r="K471" s="668"/>
      <c r="L471" s="668"/>
      <c r="M471" s="668"/>
      <c r="N471" s="668"/>
      <c r="O471" s="668"/>
      <c r="P471" s="668"/>
    </row>
    <row r="472" spans="7:16" ht="12">
      <c r="G472" s="668"/>
      <c r="H472" s="668"/>
      <c r="I472" s="668"/>
      <c r="J472" s="668"/>
      <c r="K472" s="668"/>
      <c r="L472" s="668"/>
      <c r="M472" s="668"/>
      <c r="N472" s="668"/>
      <c r="O472" s="668"/>
      <c r="P472" s="668"/>
    </row>
    <row r="473" spans="7:16" ht="12">
      <c r="G473" s="668"/>
      <c r="H473" s="668"/>
      <c r="I473" s="668"/>
      <c r="J473" s="668"/>
      <c r="K473" s="668"/>
      <c r="L473" s="668"/>
      <c r="M473" s="668"/>
      <c r="N473" s="668"/>
      <c r="O473" s="668"/>
      <c r="P473" s="668"/>
    </row>
    <row r="474" spans="7:16" ht="12">
      <c r="G474" s="668"/>
      <c r="H474" s="668"/>
      <c r="I474" s="668"/>
      <c r="J474" s="668"/>
      <c r="K474" s="668"/>
      <c r="L474" s="668"/>
      <c r="M474" s="668"/>
      <c r="N474" s="668"/>
      <c r="O474" s="668"/>
      <c r="P474" s="668"/>
    </row>
    <row r="475" spans="7:16" ht="12">
      <c r="G475" s="668"/>
      <c r="H475" s="668"/>
      <c r="I475" s="668"/>
      <c r="J475" s="668"/>
      <c r="K475" s="668"/>
      <c r="L475" s="668"/>
      <c r="M475" s="668"/>
      <c r="N475" s="668"/>
      <c r="O475" s="668"/>
      <c r="P475" s="668"/>
    </row>
    <row r="476" spans="7:16" ht="12">
      <c r="G476" s="668"/>
      <c r="H476" s="668"/>
      <c r="I476" s="668"/>
      <c r="J476" s="668"/>
      <c r="K476" s="668"/>
      <c r="L476" s="668"/>
      <c r="M476" s="668"/>
      <c r="N476" s="668"/>
      <c r="O476" s="668"/>
      <c r="P476" s="668"/>
    </row>
    <row r="477" spans="7:16" ht="12">
      <c r="G477" s="668"/>
      <c r="H477" s="668"/>
      <c r="I477" s="668"/>
      <c r="J477" s="668"/>
      <c r="K477" s="668"/>
      <c r="L477" s="668"/>
      <c r="M477" s="668"/>
      <c r="N477" s="668"/>
      <c r="O477" s="668"/>
      <c r="P477" s="668"/>
    </row>
    <row r="478" spans="7:16" ht="12">
      <c r="G478" s="668"/>
      <c r="H478" s="668"/>
      <c r="I478" s="668"/>
      <c r="J478" s="668"/>
      <c r="K478" s="668"/>
      <c r="L478" s="668"/>
      <c r="M478" s="668"/>
      <c r="N478" s="668"/>
      <c r="O478" s="668"/>
      <c r="P478" s="668"/>
    </row>
    <row r="479" spans="7:16" ht="12">
      <c r="G479" s="668"/>
      <c r="H479" s="668"/>
      <c r="I479" s="668"/>
      <c r="J479" s="668"/>
      <c r="K479" s="668"/>
      <c r="L479" s="668"/>
      <c r="M479" s="668"/>
      <c r="N479" s="668"/>
      <c r="O479" s="668"/>
      <c r="P479" s="668"/>
    </row>
    <row r="480" spans="7:16" ht="12">
      <c r="G480" s="668"/>
      <c r="H480" s="668"/>
      <c r="I480" s="668"/>
      <c r="J480" s="668"/>
      <c r="K480" s="668"/>
      <c r="L480" s="668"/>
      <c r="M480" s="668"/>
      <c r="N480" s="668"/>
      <c r="O480" s="668"/>
      <c r="P480" s="668"/>
    </row>
    <row r="481" spans="7:16" ht="12">
      <c r="G481" s="668"/>
      <c r="H481" s="668"/>
      <c r="I481" s="668"/>
      <c r="J481" s="668"/>
      <c r="K481" s="668"/>
      <c r="L481" s="668"/>
      <c r="M481" s="668"/>
      <c r="N481" s="668"/>
      <c r="O481" s="668"/>
      <c r="P481" s="668"/>
    </row>
    <row r="482" spans="7:16" ht="12">
      <c r="G482" s="668"/>
      <c r="H482" s="668"/>
      <c r="I482" s="668"/>
      <c r="J482" s="668"/>
      <c r="K482" s="668"/>
      <c r="L482" s="668"/>
      <c r="M482" s="668"/>
      <c r="N482" s="668"/>
      <c r="O482" s="668"/>
      <c r="P482" s="668"/>
    </row>
    <row r="483" spans="7:16" ht="12">
      <c r="G483" s="668"/>
      <c r="H483" s="668"/>
      <c r="I483" s="668"/>
      <c r="J483" s="668"/>
      <c r="K483" s="668"/>
      <c r="L483" s="668"/>
      <c r="M483" s="668"/>
      <c r="N483" s="668"/>
      <c r="O483" s="668"/>
      <c r="P483" s="668"/>
    </row>
    <row r="484" spans="7:16" ht="12">
      <c r="G484" s="668"/>
      <c r="H484" s="668"/>
      <c r="I484" s="668"/>
      <c r="J484" s="668"/>
      <c r="K484" s="668"/>
      <c r="L484" s="668"/>
      <c r="M484" s="668"/>
      <c r="N484" s="668"/>
      <c r="O484" s="668"/>
      <c r="P484" s="668"/>
    </row>
    <row r="485" spans="7:16" ht="12">
      <c r="G485" s="668"/>
      <c r="H485" s="668"/>
      <c r="I485" s="668"/>
      <c r="J485" s="668"/>
      <c r="K485" s="668"/>
      <c r="L485" s="668"/>
      <c r="M485" s="668"/>
      <c r="N485" s="668"/>
      <c r="O485" s="668"/>
      <c r="P485" s="668"/>
    </row>
    <row r="486" spans="7:16" ht="12">
      <c r="G486" s="668"/>
      <c r="H486" s="668"/>
      <c r="I486" s="668"/>
      <c r="J486" s="668"/>
      <c r="K486" s="668"/>
      <c r="L486" s="668"/>
      <c r="M486" s="668"/>
      <c r="N486" s="668"/>
      <c r="O486" s="668"/>
      <c r="P486" s="668"/>
    </row>
    <row r="487" spans="7:16" ht="12">
      <c r="G487" s="668"/>
      <c r="H487" s="668"/>
      <c r="I487" s="668"/>
      <c r="J487" s="668"/>
      <c r="K487" s="668"/>
      <c r="L487" s="668"/>
      <c r="M487" s="668"/>
      <c r="N487" s="668"/>
      <c r="O487" s="668"/>
      <c r="P487" s="668"/>
    </row>
    <row r="488" spans="7:16" ht="12">
      <c r="G488" s="668"/>
      <c r="H488" s="668"/>
      <c r="I488" s="668"/>
      <c r="J488" s="668"/>
      <c r="K488" s="668"/>
      <c r="L488" s="668"/>
      <c r="M488" s="668"/>
      <c r="N488" s="668"/>
      <c r="O488" s="668"/>
      <c r="P488" s="668"/>
    </row>
    <row r="489" spans="7:16" ht="12">
      <c r="G489" s="668"/>
      <c r="H489" s="668"/>
      <c r="I489" s="668"/>
      <c r="J489" s="668"/>
      <c r="K489" s="668"/>
      <c r="L489" s="668"/>
      <c r="M489" s="668"/>
      <c r="N489" s="668"/>
      <c r="O489" s="668"/>
      <c r="P489" s="668"/>
    </row>
    <row r="490" spans="7:16" ht="12">
      <c r="G490" s="668"/>
      <c r="H490" s="668"/>
      <c r="I490" s="668"/>
      <c r="J490" s="668"/>
      <c r="K490" s="668"/>
      <c r="L490" s="668"/>
      <c r="M490" s="668"/>
      <c r="N490" s="668"/>
      <c r="O490" s="668"/>
      <c r="P490" s="668"/>
    </row>
    <row r="491" spans="7:16" ht="12">
      <c r="G491" s="668"/>
      <c r="H491" s="668"/>
      <c r="I491" s="668"/>
      <c r="J491" s="668"/>
      <c r="K491" s="668"/>
      <c r="L491" s="668"/>
      <c r="M491" s="668"/>
      <c r="N491" s="668"/>
      <c r="O491" s="668"/>
      <c r="P491" s="668"/>
    </row>
    <row r="492" spans="7:16" ht="12">
      <c r="G492" s="668"/>
      <c r="H492" s="668"/>
      <c r="I492" s="668"/>
      <c r="J492" s="668"/>
      <c r="K492" s="668"/>
      <c r="L492" s="668"/>
      <c r="M492" s="668"/>
      <c r="N492" s="668"/>
      <c r="O492" s="668"/>
      <c r="P492" s="668"/>
    </row>
    <row r="493" spans="7:16" ht="12">
      <c r="G493" s="668"/>
      <c r="H493" s="668"/>
      <c r="I493" s="668"/>
      <c r="J493" s="668"/>
      <c r="K493" s="668"/>
      <c r="L493" s="668"/>
      <c r="M493" s="668"/>
      <c r="N493" s="668"/>
      <c r="O493" s="668"/>
      <c r="P493" s="668"/>
    </row>
    <row r="494" spans="7:16" ht="12">
      <c r="G494" s="668"/>
      <c r="H494" s="668"/>
      <c r="I494" s="668"/>
      <c r="J494" s="668"/>
      <c r="K494" s="668"/>
      <c r="L494" s="668"/>
      <c r="M494" s="668"/>
      <c r="N494" s="668"/>
      <c r="O494" s="668"/>
      <c r="P494" s="668"/>
    </row>
    <row r="495" spans="7:16" ht="12">
      <c r="G495" s="668"/>
      <c r="H495" s="668"/>
      <c r="I495" s="668"/>
      <c r="J495" s="668"/>
      <c r="K495" s="668"/>
      <c r="L495" s="668"/>
      <c r="M495" s="668"/>
      <c r="N495" s="668"/>
      <c r="O495" s="668"/>
      <c r="P495" s="668"/>
    </row>
    <row r="496" spans="7:16" ht="12">
      <c r="G496" s="668"/>
      <c r="H496" s="668"/>
      <c r="I496" s="668"/>
      <c r="J496" s="668"/>
      <c r="K496" s="668"/>
      <c r="L496" s="668"/>
      <c r="M496" s="668"/>
      <c r="N496" s="668"/>
      <c r="O496" s="668"/>
      <c r="P496" s="668"/>
    </row>
    <row r="497" spans="7:16" ht="12">
      <c r="G497" s="668"/>
      <c r="H497" s="668"/>
      <c r="I497" s="668"/>
      <c r="J497" s="668"/>
      <c r="K497" s="668"/>
      <c r="L497" s="668"/>
      <c r="M497" s="668"/>
      <c r="N497" s="668"/>
      <c r="O497" s="668"/>
      <c r="P497" s="668"/>
    </row>
    <row r="498" spans="7:16" ht="12">
      <c r="G498" s="668"/>
      <c r="H498" s="668"/>
      <c r="I498" s="668"/>
      <c r="J498" s="668"/>
      <c r="K498" s="668"/>
      <c r="L498" s="668"/>
      <c r="M498" s="668"/>
      <c r="N498" s="668"/>
      <c r="O498" s="668"/>
      <c r="P498" s="668"/>
    </row>
    <row r="499" spans="7:16" ht="12">
      <c r="G499" s="668"/>
      <c r="H499" s="668"/>
      <c r="I499" s="668"/>
      <c r="J499" s="668"/>
      <c r="K499" s="668"/>
      <c r="L499" s="668"/>
      <c r="M499" s="668"/>
      <c r="N499" s="668"/>
      <c r="O499" s="668"/>
      <c r="P499" s="668"/>
    </row>
    <row r="500" spans="7:16" ht="12">
      <c r="G500" s="668"/>
      <c r="H500" s="668"/>
      <c r="I500" s="668"/>
      <c r="J500" s="668"/>
      <c r="K500" s="668"/>
      <c r="L500" s="668"/>
      <c r="M500" s="668"/>
      <c r="N500" s="668"/>
      <c r="O500" s="668"/>
      <c r="P500" s="668"/>
    </row>
    <row r="501" spans="7:16" ht="12">
      <c r="G501" s="668"/>
      <c r="H501" s="668"/>
      <c r="I501" s="668"/>
      <c r="J501" s="668"/>
      <c r="K501" s="668"/>
      <c r="L501" s="668"/>
      <c r="M501" s="668"/>
      <c r="N501" s="668"/>
      <c r="O501" s="668"/>
      <c r="P501" s="668"/>
    </row>
    <row r="502" spans="7:16" ht="12">
      <c r="G502" s="668"/>
      <c r="H502" s="668"/>
      <c r="I502" s="668"/>
      <c r="J502" s="668"/>
      <c r="K502" s="668"/>
      <c r="L502" s="668"/>
      <c r="M502" s="668"/>
      <c r="N502" s="668"/>
      <c r="O502" s="668"/>
      <c r="P502" s="668"/>
    </row>
    <row r="503" spans="7:16" ht="12">
      <c r="G503" s="668"/>
      <c r="H503" s="668"/>
      <c r="I503" s="668"/>
      <c r="J503" s="668"/>
      <c r="K503" s="668"/>
      <c r="L503" s="668"/>
      <c r="M503" s="668"/>
      <c r="N503" s="668"/>
      <c r="O503" s="668"/>
      <c r="P503" s="668"/>
    </row>
    <row r="504" spans="7:16" ht="12">
      <c r="G504" s="668"/>
      <c r="H504" s="668"/>
      <c r="I504" s="668"/>
      <c r="J504" s="668"/>
      <c r="K504" s="668"/>
      <c r="L504" s="668"/>
      <c r="M504" s="668"/>
      <c r="N504" s="668"/>
      <c r="O504" s="668"/>
      <c r="P504" s="668"/>
    </row>
    <row r="505" spans="7:16" ht="12">
      <c r="G505" s="668"/>
      <c r="H505" s="668"/>
      <c r="I505" s="668"/>
      <c r="J505" s="668"/>
      <c r="K505" s="668"/>
      <c r="L505" s="668"/>
      <c r="M505" s="668"/>
      <c r="N505" s="668"/>
      <c r="O505" s="668"/>
      <c r="P505" s="668"/>
    </row>
    <row r="506" spans="7:16" ht="12">
      <c r="G506" s="668"/>
      <c r="H506" s="668"/>
      <c r="I506" s="668"/>
      <c r="J506" s="668"/>
      <c r="K506" s="668"/>
      <c r="L506" s="668"/>
      <c r="M506" s="668"/>
      <c r="N506" s="668"/>
      <c r="O506" s="668"/>
      <c r="P506" s="668"/>
    </row>
    <row r="507" spans="7:16" ht="12">
      <c r="G507" s="668"/>
      <c r="H507" s="668"/>
      <c r="I507" s="668"/>
      <c r="J507" s="668"/>
      <c r="K507" s="668"/>
      <c r="L507" s="668"/>
      <c r="M507" s="668"/>
      <c r="N507" s="668"/>
      <c r="O507" s="668"/>
      <c r="P507" s="668"/>
    </row>
    <row r="508" spans="7:16" ht="12">
      <c r="G508" s="668"/>
      <c r="H508" s="668"/>
      <c r="I508" s="668"/>
      <c r="J508" s="668"/>
      <c r="K508" s="668"/>
      <c r="L508" s="668"/>
      <c r="M508" s="668"/>
      <c r="N508" s="668"/>
      <c r="O508" s="668"/>
      <c r="P508" s="668"/>
    </row>
    <row r="509" spans="7:16" ht="12">
      <c r="G509" s="668"/>
      <c r="H509" s="668"/>
      <c r="I509" s="668"/>
      <c r="J509" s="668"/>
      <c r="K509" s="668"/>
      <c r="L509" s="668"/>
      <c r="M509" s="668"/>
      <c r="N509" s="668"/>
      <c r="O509" s="668"/>
      <c r="P509" s="668"/>
    </row>
    <row r="510" spans="7:16" ht="12">
      <c r="G510" s="668"/>
      <c r="H510" s="668"/>
      <c r="I510" s="668"/>
      <c r="J510" s="668"/>
      <c r="K510" s="668"/>
      <c r="L510" s="668"/>
      <c r="M510" s="668"/>
      <c r="N510" s="668"/>
      <c r="O510" s="668"/>
      <c r="P510" s="668"/>
    </row>
    <row r="511" spans="7:16" ht="12">
      <c r="G511" s="668"/>
      <c r="H511" s="668"/>
      <c r="I511" s="668"/>
      <c r="J511" s="668"/>
      <c r="K511" s="668"/>
      <c r="L511" s="668"/>
      <c r="M511" s="668"/>
      <c r="N511" s="668"/>
      <c r="O511" s="668"/>
      <c r="P511" s="668"/>
    </row>
    <row r="512" spans="7:16" ht="12">
      <c r="G512" s="668"/>
      <c r="H512" s="668"/>
      <c r="I512" s="668"/>
      <c r="J512" s="668"/>
      <c r="K512" s="668"/>
      <c r="L512" s="668"/>
      <c r="M512" s="668"/>
      <c r="N512" s="668"/>
      <c r="O512" s="668"/>
      <c r="P512" s="668"/>
    </row>
    <row r="513" spans="7:16" ht="12">
      <c r="G513" s="668"/>
      <c r="H513" s="668"/>
      <c r="I513" s="668"/>
      <c r="J513" s="668"/>
      <c r="K513" s="668"/>
      <c r="L513" s="668"/>
      <c r="M513" s="668"/>
      <c r="N513" s="668"/>
      <c r="O513" s="668"/>
      <c r="P513" s="668"/>
    </row>
    <row r="514" spans="7:16" ht="12">
      <c r="G514" s="668"/>
      <c r="H514" s="668"/>
      <c r="I514" s="668"/>
      <c r="J514" s="668"/>
      <c r="K514" s="668"/>
      <c r="L514" s="668"/>
      <c r="M514" s="668"/>
      <c r="N514" s="668"/>
      <c r="O514" s="668"/>
      <c r="P514" s="668"/>
    </row>
    <row r="515" spans="7:16" ht="12">
      <c r="G515" s="668"/>
      <c r="H515" s="668"/>
      <c r="I515" s="668"/>
      <c r="J515" s="668"/>
      <c r="K515" s="668"/>
      <c r="L515" s="668"/>
      <c r="M515" s="668"/>
      <c r="N515" s="668"/>
      <c r="O515" s="668"/>
      <c r="P515" s="668"/>
    </row>
    <row r="516" spans="7:16" ht="12">
      <c r="G516" s="668"/>
      <c r="H516" s="668"/>
      <c r="I516" s="668"/>
      <c r="J516" s="668"/>
      <c r="K516" s="668"/>
      <c r="L516" s="668"/>
      <c r="M516" s="668"/>
      <c r="N516" s="668"/>
      <c r="O516" s="668"/>
      <c r="P516" s="668"/>
    </row>
    <row r="517" spans="7:16" ht="12">
      <c r="G517" s="668"/>
      <c r="H517" s="668"/>
      <c r="I517" s="668"/>
      <c r="J517" s="668"/>
      <c r="K517" s="668"/>
      <c r="L517" s="668"/>
      <c r="M517" s="668"/>
      <c r="N517" s="668"/>
      <c r="O517" s="668"/>
      <c r="P517" s="668"/>
    </row>
    <row r="518" spans="7:16" ht="12">
      <c r="G518" s="668"/>
      <c r="H518" s="668"/>
      <c r="I518" s="668"/>
      <c r="J518" s="668"/>
      <c r="K518" s="668"/>
      <c r="L518" s="668"/>
      <c r="M518" s="668"/>
      <c r="N518" s="668"/>
      <c r="O518" s="668"/>
      <c r="P518" s="668"/>
    </row>
    <row r="519" spans="7:16" ht="12">
      <c r="G519" s="668"/>
      <c r="H519" s="668"/>
      <c r="I519" s="668"/>
      <c r="J519" s="668"/>
      <c r="K519" s="668"/>
      <c r="L519" s="668"/>
      <c r="M519" s="668"/>
      <c r="N519" s="668"/>
      <c r="O519" s="668"/>
      <c r="P519" s="668"/>
    </row>
    <row r="520" spans="7:16" ht="12">
      <c r="G520" s="668"/>
      <c r="H520" s="668"/>
      <c r="I520" s="668"/>
      <c r="J520" s="668"/>
      <c r="K520" s="668"/>
      <c r="L520" s="668"/>
      <c r="M520" s="668"/>
      <c r="N520" s="668"/>
      <c r="O520" s="668"/>
      <c r="P520" s="668"/>
    </row>
    <row r="521" spans="7:16" ht="12">
      <c r="G521" s="668"/>
      <c r="H521" s="668"/>
      <c r="I521" s="668"/>
      <c r="J521" s="668"/>
      <c r="K521" s="668"/>
      <c r="L521" s="668"/>
      <c r="M521" s="668"/>
      <c r="N521" s="668"/>
      <c r="O521" s="668"/>
      <c r="P521" s="668"/>
    </row>
    <row r="522" spans="7:16" ht="12">
      <c r="G522" s="668"/>
      <c r="H522" s="668"/>
      <c r="I522" s="668"/>
      <c r="J522" s="668"/>
      <c r="K522" s="668"/>
      <c r="L522" s="668"/>
      <c r="M522" s="668"/>
      <c r="N522" s="668"/>
      <c r="O522" s="668"/>
      <c r="P522" s="668"/>
    </row>
    <row r="523" spans="7:16" ht="12">
      <c r="G523" s="668"/>
      <c r="H523" s="668"/>
      <c r="I523" s="668"/>
      <c r="J523" s="668"/>
      <c r="K523" s="668"/>
      <c r="L523" s="668"/>
      <c r="M523" s="668"/>
      <c r="N523" s="668"/>
      <c r="O523" s="668"/>
      <c r="P523" s="668"/>
    </row>
    <row r="524" spans="7:16" ht="12">
      <c r="G524" s="668"/>
      <c r="H524" s="668"/>
      <c r="I524" s="668"/>
      <c r="J524" s="668"/>
      <c r="K524" s="668"/>
      <c r="L524" s="668"/>
      <c r="M524" s="668"/>
      <c r="N524" s="668"/>
      <c r="O524" s="668"/>
      <c r="P524" s="668"/>
    </row>
    <row r="525" spans="7:16" ht="12">
      <c r="G525" s="668"/>
      <c r="H525" s="668"/>
      <c r="I525" s="668"/>
      <c r="J525" s="668"/>
      <c r="K525" s="668"/>
      <c r="L525" s="668"/>
      <c r="M525" s="668"/>
      <c r="N525" s="668"/>
      <c r="O525" s="668"/>
      <c r="P525" s="668"/>
    </row>
    <row r="526" spans="7:16" ht="12">
      <c r="G526" s="668"/>
      <c r="H526" s="668"/>
      <c r="I526" s="668"/>
      <c r="J526" s="668"/>
      <c r="K526" s="668"/>
      <c r="L526" s="668"/>
      <c r="M526" s="668"/>
      <c r="N526" s="668"/>
      <c r="O526" s="668"/>
      <c r="P526" s="668"/>
    </row>
    <row r="527" spans="7:16" ht="12">
      <c r="G527" s="668"/>
      <c r="H527" s="668"/>
      <c r="I527" s="668"/>
      <c r="J527" s="668"/>
      <c r="K527" s="668"/>
      <c r="L527" s="668"/>
      <c r="M527" s="668"/>
      <c r="N527" s="668"/>
      <c r="O527" s="668"/>
      <c r="P527" s="668"/>
    </row>
    <row r="528" spans="7:16" ht="12">
      <c r="G528" s="668"/>
      <c r="H528" s="668"/>
      <c r="I528" s="668"/>
      <c r="J528" s="668"/>
      <c r="K528" s="668"/>
      <c r="L528" s="668"/>
      <c r="M528" s="668"/>
      <c r="N528" s="668"/>
      <c r="O528" s="668"/>
      <c r="P528" s="668"/>
    </row>
    <row r="529" spans="7:16" ht="12">
      <c r="G529" s="668"/>
      <c r="H529" s="668"/>
      <c r="I529" s="668"/>
      <c r="J529" s="668"/>
      <c r="K529" s="668"/>
      <c r="L529" s="668"/>
      <c r="M529" s="668"/>
      <c r="N529" s="668"/>
      <c r="O529" s="668"/>
      <c r="P529" s="668"/>
    </row>
    <row r="530" spans="7:16" ht="12">
      <c r="G530" s="668"/>
      <c r="H530" s="668"/>
      <c r="I530" s="668"/>
      <c r="J530" s="668"/>
      <c r="K530" s="668"/>
      <c r="L530" s="668"/>
      <c r="M530" s="668"/>
      <c r="N530" s="668"/>
      <c r="O530" s="668"/>
      <c r="P530" s="668"/>
    </row>
  </sheetData>
  <mergeCells count="13">
    <mergeCell ref="C3:D3"/>
    <mergeCell ref="A1:P1"/>
    <mergeCell ref="N2:P2"/>
    <mergeCell ref="A49:B49"/>
    <mergeCell ref="L3:L4"/>
    <mergeCell ref="M3:N3"/>
    <mergeCell ref="O3:P3"/>
    <mergeCell ref="A3:A4"/>
    <mergeCell ref="J3:K3"/>
    <mergeCell ref="B3:B4"/>
    <mergeCell ref="E3:F3"/>
    <mergeCell ref="G3:G4"/>
    <mergeCell ref="H3:I3"/>
  </mergeCells>
  <printOptions horizontalCentered="1"/>
  <pageMargins left="0.7874015748031497" right="0.7874015748031497" top="0.7874015748031497" bottom="0.7874015748031497" header="0.15748031496062992" footer="0.15748031496062992"/>
  <pageSetup horizontalDpi="300" verticalDpi="300" orientation="portrait" paperSize="9" scale="74" r:id="rId1"/>
  <rowBreaks count="1" manualBreakCount="1">
    <brk id="4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zoomScale="75" zoomScaleNormal="75" zoomScaleSheetLayoutView="75" workbookViewId="0" topLeftCell="V1">
      <selection activeCell="S1" sqref="S1:AA1"/>
    </sheetView>
  </sheetViews>
  <sheetFormatPr defaultColWidth="9.00390625" defaultRowHeight="13.5"/>
  <cols>
    <col min="1" max="1" width="4.375" style="3" customWidth="1"/>
    <col min="2" max="2" width="12.875" style="3" customWidth="1"/>
    <col min="3" max="3" width="9.50390625" style="3" customWidth="1"/>
    <col min="4" max="4" width="9.625" style="3" customWidth="1"/>
    <col min="5" max="7" width="9.125" style="3" customWidth="1"/>
    <col min="8" max="9" width="11.75390625" style="3" customWidth="1"/>
    <col min="10" max="10" width="4.375" style="3" customWidth="1"/>
    <col min="11" max="11" width="12.75390625" style="3" customWidth="1"/>
    <col min="12" max="12" width="9.50390625" style="3" customWidth="1"/>
    <col min="13" max="16" width="9.125" style="3" customWidth="1"/>
    <col min="17" max="18" width="11.75390625" style="3" customWidth="1"/>
    <col min="19" max="19" width="4.375" style="3" customWidth="1"/>
    <col min="20" max="20" width="12.75390625" style="3" customWidth="1"/>
    <col min="21" max="21" width="9.50390625" style="3" customWidth="1"/>
    <col min="22" max="22" width="9.625" style="3" customWidth="1"/>
    <col min="23" max="25" width="9.125" style="3" customWidth="1"/>
    <col min="26" max="27" width="11.75390625" style="3" customWidth="1"/>
    <col min="28" max="28" width="4.375" style="3" customWidth="1"/>
    <col min="29" max="29" width="12.75390625" style="3" customWidth="1"/>
    <col min="30" max="30" width="9.50390625" style="3" customWidth="1"/>
    <col min="31" max="31" width="9.625" style="3" customWidth="1"/>
    <col min="32" max="34" width="9.125" style="3" customWidth="1"/>
    <col min="35" max="36" width="11.75390625" style="3" customWidth="1"/>
    <col min="37" max="16384" width="9.00390625" style="3" customWidth="1"/>
  </cols>
  <sheetData>
    <row r="1" spans="1:36" s="1" customFormat="1" ht="25.5" customHeight="1">
      <c r="A1" s="637" t="s">
        <v>246</v>
      </c>
      <c r="B1" s="637"/>
      <c r="C1" s="637"/>
      <c r="D1" s="637"/>
      <c r="E1" s="637"/>
      <c r="F1" s="637"/>
      <c r="G1" s="637"/>
      <c r="H1" s="637"/>
      <c r="I1" s="637"/>
      <c r="J1" s="638" t="s">
        <v>373</v>
      </c>
      <c r="K1" s="638"/>
      <c r="L1" s="638"/>
      <c r="M1" s="638"/>
      <c r="N1" s="638"/>
      <c r="O1" s="638"/>
      <c r="P1" s="638"/>
      <c r="Q1" s="638"/>
      <c r="R1" s="638"/>
      <c r="S1" s="637" t="s">
        <v>247</v>
      </c>
      <c r="T1" s="637"/>
      <c r="U1" s="637"/>
      <c r="V1" s="637"/>
      <c r="W1" s="637"/>
      <c r="X1" s="637"/>
      <c r="Y1" s="637"/>
      <c r="Z1" s="637"/>
      <c r="AA1" s="637"/>
      <c r="AB1" s="638" t="s">
        <v>248</v>
      </c>
      <c r="AC1" s="638"/>
      <c r="AD1" s="638"/>
      <c r="AE1" s="638"/>
      <c r="AF1" s="638"/>
      <c r="AG1" s="638"/>
      <c r="AH1" s="638"/>
      <c r="AI1" s="638"/>
      <c r="AJ1" s="638"/>
    </row>
    <row r="2" spans="1:36" s="2" customFormat="1" ht="18" customHeight="1">
      <c r="A2" s="2" t="s">
        <v>249</v>
      </c>
      <c r="R2" s="480" t="s">
        <v>611</v>
      </c>
      <c r="S2" s="2" t="s">
        <v>249</v>
      </c>
      <c r="AJ2" s="480" t="s">
        <v>611</v>
      </c>
    </row>
    <row r="3" spans="1:36" ht="13.5" customHeight="1">
      <c r="A3" s="623" t="s">
        <v>250</v>
      </c>
      <c r="B3" s="624"/>
      <c r="C3" s="625" t="s">
        <v>251</v>
      </c>
      <c r="D3" s="624" t="s">
        <v>596</v>
      </c>
      <c r="E3" s="624" t="s">
        <v>252</v>
      </c>
      <c r="F3" s="624"/>
      <c r="G3" s="624"/>
      <c r="H3" s="627" t="s">
        <v>253</v>
      </c>
      <c r="I3" s="628" t="s">
        <v>254</v>
      </c>
      <c r="J3" s="623" t="s">
        <v>250</v>
      </c>
      <c r="K3" s="624"/>
      <c r="L3" s="625" t="s">
        <v>251</v>
      </c>
      <c r="M3" s="624" t="s">
        <v>596</v>
      </c>
      <c r="N3" s="624" t="s">
        <v>252</v>
      </c>
      <c r="O3" s="624"/>
      <c r="P3" s="624"/>
      <c r="Q3" s="627" t="s">
        <v>253</v>
      </c>
      <c r="R3" s="628" t="s">
        <v>254</v>
      </c>
      <c r="S3" s="623" t="s">
        <v>250</v>
      </c>
      <c r="T3" s="624"/>
      <c r="U3" s="625" t="s">
        <v>251</v>
      </c>
      <c r="V3" s="624" t="s">
        <v>596</v>
      </c>
      <c r="W3" s="624" t="s">
        <v>252</v>
      </c>
      <c r="X3" s="624"/>
      <c r="Y3" s="624"/>
      <c r="Z3" s="627" t="s">
        <v>253</v>
      </c>
      <c r="AA3" s="628" t="s">
        <v>254</v>
      </c>
      <c r="AB3" s="623" t="s">
        <v>250</v>
      </c>
      <c r="AC3" s="624"/>
      <c r="AD3" s="625" t="s">
        <v>251</v>
      </c>
      <c r="AE3" s="624" t="s">
        <v>596</v>
      </c>
      <c r="AF3" s="624" t="s">
        <v>252</v>
      </c>
      <c r="AG3" s="624"/>
      <c r="AH3" s="624"/>
      <c r="AI3" s="627" t="s">
        <v>253</v>
      </c>
      <c r="AJ3" s="628" t="s">
        <v>254</v>
      </c>
    </row>
    <row r="4" spans="1:36" ht="14.25" customHeight="1">
      <c r="A4" s="623"/>
      <c r="B4" s="624"/>
      <c r="C4" s="626"/>
      <c r="D4" s="624"/>
      <c r="E4" s="48" t="s">
        <v>599</v>
      </c>
      <c r="F4" s="48" t="s">
        <v>597</v>
      </c>
      <c r="G4" s="48" t="s">
        <v>598</v>
      </c>
      <c r="H4" s="624"/>
      <c r="I4" s="629"/>
      <c r="J4" s="623"/>
      <c r="K4" s="624"/>
      <c r="L4" s="626"/>
      <c r="M4" s="624"/>
      <c r="N4" s="48" t="s">
        <v>599</v>
      </c>
      <c r="O4" s="48" t="s">
        <v>597</v>
      </c>
      <c r="P4" s="48" t="s">
        <v>598</v>
      </c>
      <c r="Q4" s="624"/>
      <c r="R4" s="629"/>
      <c r="S4" s="623"/>
      <c r="T4" s="624"/>
      <c r="U4" s="626"/>
      <c r="V4" s="624"/>
      <c r="W4" s="48" t="s">
        <v>599</v>
      </c>
      <c r="X4" s="48" t="s">
        <v>597</v>
      </c>
      <c r="Y4" s="48" t="s">
        <v>598</v>
      </c>
      <c r="Z4" s="624"/>
      <c r="AA4" s="629"/>
      <c r="AB4" s="623"/>
      <c r="AC4" s="624"/>
      <c r="AD4" s="626"/>
      <c r="AE4" s="624"/>
      <c r="AF4" s="48" t="s">
        <v>599</v>
      </c>
      <c r="AG4" s="48" t="s">
        <v>597</v>
      </c>
      <c r="AH4" s="48" t="s">
        <v>598</v>
      </c>
      <c r="AI4" s="624"/>
      <c r="AJ4" s="629"/>
    </row>
    <row r="5" spans="1:36" ht="14.25" customHeight="1">
      <c r="A5" s="635" t="s">
        <v>39</v>
      </c>
      <c r="B5" s="636"/>
      <c r="C5" s="51">
        <f>SUM(C6:C47)</f>
        <v>9.649999999999999</v>
      </c>
      <c r="D5" s="471">
        <f>SUM(D6:D37)+SUM(D38:D47)</f>
        <v>9010</v>
      </c>
      <c r="E5" s="471">
        <f>SUM(E6:E47)</f>
        <v>24076</v>
      </c>
      <c r="F5" s="471">
        <f>SUM(F6:F37)+SUM(F38:F47)</f>
        <v>11578</v>
      </c>
      <c r="G5" s="471">
        <f>SUM(G6:G37)+SUM(G38:G47)</f>
        <v>12498</v>
      </c>
      <c r="H5" s="481">
        <f>D5/C5</f>
        <v>933.678756476684</v>
      </c>
      <c r="I5" s="482">
        <f>E5/C5</f>
        <v>2494.9222797927464</v>
      </c>
      <c r="J5" s="646" t="s">
        <v>76</v>
      </c>
      <c r="K5" s="634"/>
      <c r="L5" s="51">
        <f>SUM(L6:L16)</f>
        <v>29.240000000000002</v>
      </c>
      <c r="M5" s="471">
        <f>SUM(M6:M16)</f>
        <v>4639</v>
      </c>
      <c r="N5" s="471">
        <f>SUM(O5:P5)</f>
        <v>14512</v>
      </c>
      <c r="O5" s="471">
        <f>SUM(O6:O16)</f>
        <v>7267</v>
      </c>
      <c r="P5" s="471">
        <f>SUM(P6:P16)</f>
        <v>7245</v>
      </c>
      <c r="Q5" s="471">
        <f aca="true" t="shared" si="0" ref="Q5:Q45">M5/L5</f>
        <v>158.65253077975376</v>
      </c>
      <c r="R5" s="483">
        <f aca="true" t="shared" si="1" ref="R5:R45">N5/L5</f>
        <v>496.3064295485636</v>
      </c>
      <c r="S5" s="646" t="s">
        <v>109</v>
      </c>
      <c r="T5" s="634"/>
      <c r="U5" s="51">
        <f>SUM(U6:U17)</f>
        <v>26.119999999999997</v>
      </c>
      <c r="V5" s="471">
        <f>SUM(V6:V17)</f>
        <v>3096</v>
      </c>
      <c r="W5" s="471">
        <f>SUM(W6:W17)</f>
        <v>9791</v>
      </c>
      <c r="X5" s="471">
        <f>SUM(X6:X17)</f>
        <v>4832</v>
      </c>
      <c r="Y5" s="471">
        <f>SUM(Y6:Y17)</f>
        <v>4959</v>
      </c>
      <c r="Z5" s="471">
        <f>V5/U5</f>
        <v>118.52986217457888</v>
      </c>
      <c r="AA5" s="483">
        <f>W5/U5</f>
        <v>374.8468606431853</v>
      </c>
      <c r="AB5" s="635" t="s">
        <v>328</v>
      </c>
      <c r="AC5" s="635"/>
      <c r="AD5" s="143">
        <f>SUM(AD6:AD9)</f>
        <v>50.150000000000006</v>
      </c>
      <c r="AE5" s="107">
        <f>SUM(AE6:AE9)</f>
        <v>1084</v>
      </c>
      <c r="AF5" s="107">
        <f>SUM(AF6:AF9)</f>
        <v>3516</v>
      </c>
      <c r="AG5" s="107">
        <f>SUM(AG6:AG9)</f>
        <v>1752</v>
      </c>
      <c r="AH5" s="107">
        <f>SUM(AH6:AH9)</f>
        <v>1764</v>
      </c>
      <c r="AI5" s="143">
        <f aca="true" t="shared" si="2" ref="AI5:AI24">AE5/AD5</f>
        <v>21.615154536390826</v>
      </c>
      <c r="AJ5" s="484">
        <f>AF5/AD5</f>
        <v>70.10967098703888</v>
      </c>
    </row>
    <row r="6" spans="1:36" ht="15" customHeight="1">
      <c r="A6" s="4"/>
      <c r="B6" s="53" t="s">
        <v>255</v>
      </c>
      <c r="C6" s="52">
        <v>0.12</v>
      </c>
      <c r="D6" s="472">
        <v>189</v>
      </c>
      <c r="E6" s="472">
        <f>SUM(F6:G6)</f>
        <v>547</v>
      </c>
      <c r="F6" s="472">
        <v>261</v>
      </c>
      <c r="G6" s="472">
        <v>286</v>
      </c>
      <c r="H6" s="472">
        <f>D6/C6</f>
        <v>1575</v>
      </c>
      <c r="I6" s="474">
        <f>E6/C6</f>
        <v>4558.333333333334</v>
      </c>
      <c r="J6" s="4"/>
      <c r="K6" s="53" t="s">
        <v>80</v>
      </c>
      <c r="L6" s="52">
        <v>3.01</v>
      </c>
      <c r="M6" s="472">
        <v>572</v>
      </c>
      <c r="N6" s="472">
        <f>SUM(O6:P6)</f>
        <v>1741</v>
      </c>
      <c r="O6" s="472">
        <v>871</v>
      </c>
      <c r="P6" s="472">
        <v>870</v>
      </c>
      <c r="Q6" s="472">
        <f t="shared" si="0"/>
        <v>190.03322259136215</v>
      </c>
      <c r="R6" s="474">
        <f t="shared" si="1"/>
        <v>578.405315614618</v>
      </c>
      <c r="S6" s="4"/>
      <c r="T6" s="53" t="s">
        <v>113</v>
      </c>
      <c r="U6" s="52">
        <v>6.32</v>
      </c>
      <c r="V6" s="472">
        <v>749</v>
      </c>
      <c r="W6" s="472">
        <f aca="true" t="shared" si="3" ref="W6:W11">SUM(X6:Y6)</f>
        <v>2301</v>
      </c>
      <c r="X6" s="472">
        <v>1173</v>
      </c>
      <c r="Y6" s="472">
        <v>1128</v>
      </c>
      <c r="Z6" s="472">
        <f aca="true" t="shared" si="4" ref="Z6:Z50">V6/U6</f>
        <v>118.51265822784809</v>
      </c>
      <c r="AA6" s="474">
        <f aca="true" t="shared" si="5" ref="AA6:AA50">W6/U6</f>
        <v>364.0822784810126</v>
      </c>
      <c r="AB6" s="140"/>
      <c r="AC6" s="140" t="s">
        <v>330</v>
      </c>
      <c r="AD6" s="142">
        <v>10.48</v>
      </c>
      <c r="AE6" s="54">
        <v>853</v>
      </c>
      <c r="AF6" s="54">
        <f>SUM(AG6:AH6)</f>
        <v>2754</v>
      </c>
      <c r="AG6" s="54">
        <v>1373</v>
      </c>
      <c r="AH6" s="54">
        <v>1381</v>
      </c>
      <c r="AI6" s="142">
        <f t="shared" si="2"/>
        <v>81.39312977099236</v>
      </c>
      <c r="AJ6" s="485">
        <f>AF6/AD6</f>
        <v>262.78625954198475</v>
      </c>
    </row>
    <row r="7" spans="1:36" ht="15" customHeight="1">
      <c r="A7" s="4"/>
      <c r="B7" s="53" t="s">
        <v>256</v>
      </c>
      <c r="C7" s="52">
        <v>0.42</v>
      </c>
      <c r="D7" s="472">
        <v>354</v>
      </c>
      <c r="E7" s="472">
        <f aca="true" t="shared" si="6" ref="E7:E47">SUM(F7:G7)</f>
        <v>1031</v>
      </c>
      <c r="F7" s="472">
        <v>505</v>
      </c>
      <c r="G7" s="472">
        <v>526</v>
      </c>
      <c r="H7" s="472">
        <f>D7/C7</f>
        <v>842.8571428571429</v>
      </c>
      <c r="I7" s="474">
        <f aca="true" t="shared" si="7" ref="I7:I47">E7/C7</f>
        <v>2454.761904761905</v>
      </c>
      <c r="J7" s="4"/>
      <c r="K7" s="53" t="s">
        <v>84</v>
      </c>
      <c r="L7" s="52">
        <v>2.69</v>
      </c>
      <c r="M7" s="472">
        <v>230</v>
      </c>
      <c r="N7" s="472">
        <f>SUM(O7:P7)</f>
        <v>824</v>
      </c>
      <c r="O7" s="472">
        <v>418</v>
      </c>
      <c r="P7" s="472">
        <v>406</v>
      </c>
      <c r="Q7" s="472">
        <f t="shared" si="0"/>
        <v>85.50185873605948</v>
      </c>
      <c r="R7" s="474">
        <f t="shared" si="1"/>
        <v>306.3197026022305</v>
      </c>
      <c r="S7" s="4"/>
      <c r="T7" s="53" t="s">
        <v>264</v>
      </c>
      <c r="U7" s="52">
        <v>7.21</v>
      </c>
      <c r="V7" s="472">
        <v>930</v>
      </c>
      <c r="W7" s="472">
        <f t="shared" si="3"/>
        <v>2660</v>
      </c>
      <c r="X7" s="472">
        <v>1308</v>
      </c>
      <c r="Y7" s="472">
        <v>1352</v>
      </c>
      <c r="Z7" s="472">
        <f t="shared" si="4"/>
        <v>128.9875173370319</v>
      </c>
      <c r="AA7" s="474">
        <f t="shared" si="5"/>
        <v>368.93203883495147</v>
      </c>
      <c r="AB7" s="140"/>
      <c r="AC7" s="140" t="s">
        <v>331</v>
      </c>
      <c r="AD7" s="142">
        <v>11.38</v>
      </c>
      <c r="AE7" s="54">
        <v>112</v>
      </c>
      <c r="AF7" s="54">
        <f>SUM(AG7:AH7)</f>
        <v>377</v>
      </c>
      <c r="AG7" s="54">
        <v>186</v>
      </c>
      <c r="AH7" s="54">
        <v>191</v>
      </c>
      <c r="AI7" s="142">
        <f t="shared" si="2"/>
        <v>9.84182776801406</v>
      </c>
      <c r="AJ7" s="485">
        <f>AF7/AD7</f>
        <v>33.12829525483304</v>
      </c>
    </row>
    <row r="8" spans="1:36" ht="15" customHeight="1">
      <c r="A8" s="4"/>
      <c r="B8" s="53" t="s">
        <v>48</v>
      </c>
      <c r="C8" s="52">
        <v>0.17</v>
      </c>
      <c r="D8" s="472">
        <v>276</v>
      </c>
      <c r="E8" s="472">
        <f t="shared" si="6"/>
        <v>782</v>
      </c>
      <c r="F8" s="472">
        <v>384</v>
      </c>
      <c r="G8" s="472">
        <v>398</v>
      </c>
      <c r="H8" s="472">
        <f aca="true" t="shared" si="8" ref="H8:H47">D8/C8</f>
        <v>1623.5294117647059</v>
      </c>
      <c r="I8" s="474">
        <f t="shared" si="7"/>
        <v>4600</v>
      </c>
      <c r="J8" s="4"/>
      <c r="K8" s="53" t="s">
        <v>88</v>
      </c>
      <c r="L8" s="52">
        <v>2.55</v>
      </c>
      <c r="M8" s="472">
        <v>23</v>
      </c>
      <c r="N8" s="472">
        <f>SUM(O8:P8)</f>
        <v>71</v>
      </c>
      <c r="O8" s="472">
        <v>36</v>
      </c>
      <c r="P8" s="472">
        <v>35</v>
      </c>
      <c r="Q8" s="472">
        <f t="shared" si="0"/>
        <v>9.019607843137255</v>
      </c>
      <c r="R8" s="474">
        <f t="shared" si="1"/>
        <v>27.84313725490196</v>
      </c>
      <c r="S8" s="4"/>
      <c r="T8" s="53" t="s">
        <v>120</v>
      </c>
      <c r="U8" s="52">
        <v>1.78</v>
      </c>
      <c r="V8" s="472">
        <v>206</v>
      </c>
      <c r="W8" s="472">
        <f t="shared" si="3"/>
        <v>753</v>
      </c>
      <c r="X8" s="472">
        <v>319</v>
      </c>
      <c r="Y8" s="472">
        <v>434</v>
      </c>
      <c r="Z8" s="472">
        <f>V8/U8</f>
        <v>115.73033707865169</v>
      </c>
      <c r="AA8" s="474">
        <f t="shared" si="5"/>
        <v>423.03370786516854</v>
      </c>
      <c r="AB8" s="140"/>
      <c r="AC8" s="140" t="s">
        <v>332</v>
      </c>
      <c r="AD8" s="142">
        <v>26.09</v>
      </c>
      <c r="AE8" s="54">
        <v>100</v>
      </c>
      <c r="AF8" s="54">
        <f>SUM(AG8:AH8)</f>
        <v>313</v>
      </c>
      <c r="AG8" s="54">
        <v>158</v>
      </c>
      <c r="AH8" s="54">
        <v>155</v>
      </c>
      <c r="AI8" s="142">
        <f t="shared" si="2"/>
        <v>3.8328861632809508</v>
      </c>
      <c r="AJ8" s="485">
        <f aca="true" t="shared" si="9" ref="AJ8:AJ24">AF8/AD8</f>
        <v>11.996933691069374</v>
      </c>
    </row>
    <row r="9" spans="1:36" ht="15" customHeight="1">
      <c r="A9" s="4"/>
      <c r="B9" s="53" t="s">
        <v>52</v>
      </c>
      <c r="C9" s="52">
        <v>0.14</v>
      </c>
      <c r="D9" s="472">
        <v>214</v>
      </c>
      <c r="E9" s="472">
        <f>SUM(F9:G9)</f>
        <v>519</v>
      </c>
      <c r="F9" s="472">
        <v>253</v>
      </c>
      <c r="G9" s="472">
        <v>266</v>
      </c>
      <c r="H9" s="472">
        <f>D9/C9</f>
        <v>1528.5714285714284</v>
      </c>
      <c r="I9" s="474">
        <f t="shared" si="7"/>
        <v>3707.142857142857</v>
      </c>
      <c r="J9" s="4"/>
      <c r="K9" s="53" t="s">
        <v>92</v>
      </c>
      <c r="L9" s="52">
        <v>4.19</v>
      </c>
      <c r="M9" s="472">
        <v>129</v>
      </c>
      <c r="N9" s="472">
        <f aca="true" t="shared" si="10" ref="N9:N16">SUM(O9:P9)</f>
        <v>484</v>
      </c>
      <c r="O9" s="472">
        <v>202</v>
      </c>
      <c r="P9" s="472">
        <v>282</v>
      </c>
      <c r="Q9" s="472">
        <f t="shared" si="0"/>
        <v>30.78758949880668</v>
      </c>
      <c r="R9" s="474">
        <f t="shared" si="1"/>
        <v>115.51312649164677</v>
      </c>
      <c r="S9" s="4"/>
      <c r="T9" s="53" t="s">
        <v>124</v>
      </c>
      <c r="U9" s="52">
        <v>4.14</v>
      </c>
      <c r="V9" s="472">
        <v>253</v>
      </c>
      <c r="W9" s="472">
        <f t="shared" si="3"/>
        <v>922</v>
      </c>
      <c r="X9" s="475">
        <v>446</v>
      </c>
      <c r="Y9" s="475">
        <v>476</v>
      </c>
      <c r="Z9" s="486">
        <f t="shared" si="4"/>
        <v>61.111111111111114</v>
      </c>
      <c r="AA9" s="487"/>
      <c r="AB9" s="140"/>
      <c r="AC9" s="140" t="s">
        <v>410</v>
      </c>
      <c r="AD9" s="142">
        <v>2.2</v>
      </c>
      <c r="AE9" s="54">
        <v>19</v>
      </c>
      <c r="AF9" s="54">
        <f>SUM(AG9:AH9)</f>
        <v>72</v>
      </c>
      <c r="AG9" s="54">
        <v>35</v>
      </c>
      <c r="AH9" s="54">
        <v>37</v>
      </c>
      <c r="AI9" s="142">
        <f t="shared" si="2"/>
        <v>8.636363636363635</v>
      </c>
      <c r="AJ9" s="485">
        <f t="shared" si="9"/>
        <v>32.72727272727273</v>
      </c>
    </row>
    <row r="10" spans="1:36" ht="15" customHeight="1">
      <c r="A10" s="4"/>
      <c r="B10" s="53" t="s">
        <v>56</v>
      </c>
      <c r="C10" s="52">
        <v>0.09</v>
      </c>
      <c r="D10" s="472">
        <v>189</v>
      </c>
      <c r="E10" s="472">
        <f t="shared" si="6"/>
        <v>457</v>
      </c>
      <c r="F10" s="472">
        <v>225</v>
      </c>
      <c r="G10" s="472">
        <v>232</v>
      </c>
      <c r="H10" s="472">
        <f t="shared" si="8"/>
        <v>2100</v>
      </c>
      <c r="I10" s="474">
        <f t="shared" si="7"/>
        <v>5077.777777777778</v>
      </c>
      <c r="J10" s="4"/>
      <c r="K10" s="53" t="s">
        <v>96</v>
      </c>
      <c r="L10" s="52">
        <v>4.39</v>
      </c>
      <c r="M10" s="472">
        <v>494</v>
      </c>
      <c r="N10" s="472">
        <f t="shared" si="10"/>
        <v>1773</v>
      </c>
      <c r="O10" s="472">
        <v>915</v>
      </c>
      <c r="P10" s="472">
        <v>858</v>
      </c>
      <c r="Q10" s="472">
        <f t="shared" si="0"/>
        <v>112.52847380410023</v>
      </c>
      <c r="R10" s="474">
        <f t="shared" si="1"/>
        <v>403.872437357631</v>
      </c>
      <c r="S10" s="4"/>
      <c r="T10" s="53" t="s">
        <v>128</v>
      </c>
      <c r="U10" s="52">
        <v>2.6</v>
      </c>
      <c r="V10" s="472">
        <v>84</v>
      </c>
      <c r="W10" s="472">
        <f t="shared" si="3"/>
        <v>297</v>
      </c>
      <c r="X10" s="472">
        <v>155</v>
      </c>
      <c r="Y10" s="472">
        <v>142</v>
      </c>
      <c r="Z10" s="472">
        <f t="shared" si="4"/>
        <v>32.30769230769231</v>
      </c>
      <c r="AA10" s="474">
        <f t="shared" si="5"/>
        <v>114.23076923076923</v>
      </c>
      <c r="AB10" s="612" t="s">
        <v>329</v>
      </c>
      <c r="AC10" s="612"/>
      <c r="AD10" s="141">
        <f>SUM(AD11:AD13)</f>
        <v>69.94</v>
      </c>
      <c r="AE10" s="476">
        <f>SUM(AE11:AE13)</f>
        <v>538</v>
      </c>
      <c r="AF10" s="476">
        <f>SUM(AF11:AF13)</f>
        <v>1839</v>
      </c>
      <c r="AG10" s="476">
        <f>SUM(AG11:AG13)</f>
        <v>893</v>
      </c>
      <c r="AH10" s="476">
        <f>SUM(AH11:AH13)</f>
        <v>946</v>
      </c>
      <c r="AI10" s="141">
        <f t="shared" si="2"/>
        <v>7.6923076923076925</v>
      </c>
      <c r="AJ10" s="488">
        <f t="shared" si="9"/>
        <v>26.293966256791535</v>
      </c>
    </row>
    <row r="11" spans="1:36" ht="15" customHeight="1">
      <c r="A11" s="4"/>
      <c r="B11" s="53" t="s">
        <v>612</v>
      </c>
      <c r="C11" s="52">
        <v>0.27</v>
      </c>
      <c r="D11" s="472">
        <v>329</v>
      </c>
      <c r="E11" s="472">
        <f>SUM(F11:G11)</f>
        <v>900</v>
      </c>
      <c r="F11" s="472">
        <v>433</v>
      </c>
      <c r="G11" s="472">
        <v>467</v>
      </c>
      <c r="H11" s="472">
        <f t="shared" si="8"/>
        <v>1218.5185185185185</v>
      </c>
      <c r="I11" s="474">
        <f t="shared" si="7"/>
        <v>3333.333333333333</v>
      </c>
      <c r="J11" s="4"/>
      <c r="K11" s="53" t="s">
        <v>100</v>
      </c>
      <c r="L11" s="52">
        <v>0.66</v>
      </c>
      <c r="M11" s="472">
        <v>627</v>
      </c>
      <c r="N11" s="472">
        <f t="shared" si="10"/>
        <v>1838</v>
      </c>
      <c r="O11" s="472">
        <v>903</v>
      </c>
      <c r="P11" s="472">
        <v>935</v>
      </c>
      <c r="Q11" s="472">
        <f t="shared" si="0"/>
        <v>950</v>
      </c>
      <c r="R11" s="474">
        <f>N11/L11</f>
        <v>2784.8484848484845</v>
      </c>
      <c r="S11" s="4"/>
      <c r="T11" s="53" t="s">
        <v>132</v>
      </c>
      <c r="U11" s="52">
        <v>1.9</v>
      </c>
      <c r="V11" s="472">
        <v>134</v>
      </c>
      <c r="W11" s="472">
        <f t="shared" si="3"/>
        <v>442</v>
      </c>
      <c r="X11" s="472">
        <v>229</v>
      </c>
      <c r="Y11" s="472">
        <v>213</v>
      </c>
      <c r="Z11" s="472">
        <f t="shared" si="4"/>
        <v>70.52631578947368</v>
      </c>
      <c r="AA11" s="474">
        <f t="shared" si="5"/>
        <v>232.63157894736844</v>
      </c>
      <c r="AB11" s="140"/>
      <c r="AC11" s="140" t="s">
        <v>339</v>
      </c>
      <c r="AD11" s="142">
        <v>9.54</v>
      </c>
      <c r="AE11" s="54">
        <v>194</v>
      </c>
      <c r="AF11" s="54">
        <f>AG11+AH11</f>
        <v>693</v>
      </c>
      <c r="AG11" s="54">
        <v>320</v>
      </c>
      <c r="AH11" s="54">
        <v>373</v>
      </c>
      <c r="AI11" s="142">
        <f t="shared" si="2"/>
        <v>20.335429769392036</v>
      </c>
      <c r="AJ11" s="485">
        <f t="shared" si="9"/>
        <v>72.64150943396227</v>
      </c>
    </row>
    <row r="12" spans="1:36" ht="15" customHeight="1">
      <c r="A12" s="4"/>
      <c r="B12" s="53" t="s">
        <v>63</v>
      </c>
      <c r="C12" s="52">
        <v>0.12</v>
      </c>
      <c r="D12" s="472">
        <v>137</v>
      </c>
      <c r="E12" s="472">
        <f t="shared" si="6"/>
        <v>346</v>
      </c>
      <c r="F12" s="472">
        <v>173</v>
      </c>
      <c r="G12" s="472">
        <v>173</v>
      </c>
      <c r="H12" s="472">
        <f t="shared" si="8"/>
        <v>1141.6666666666667</v>
      </c>
      <c r="I12" s="474">
        <f t="shared" si="7"/>
        <v>2883.3333333333335</v>
      </c>
      <c r="J12" s="4"/>
      <c r="K12" s="53" t="s">
        <v>104</v>
      </c>
      <c r="L12" s="52">
        <v>0.33</v>
      </c>
      <c r="M12" s="472">
        <v>16</v>
      </c>
      <c r="N12" s="472">
        <f t="shared" si="10"/>
        <v>63</v>
      </c>
      <c r="O12" s="472">
        <v>30</v>
      </c>
      <c r="P12" s="472">
        <v>33</v>
      </c>
      <c r="Q12" s="472">
        <f t="shared" si="0"/>
        <v>48.484848484848484</v>
      </c>
      <c r="R12" s="474">
        <f t="shared" si="1"/>
        <v>190.9090909090909</v>
      </c>
      <c r="S12" s="4"/>
      <c r="T12" s="53" t="s">
        <v>135</v>
      </c>
      <c r="U12" s="52">
        <v>1.33</v>
      </c>
      <c r="V12" s="473" t="s">
        <v>613</v>
      </c>
      <c r="W12" s="473" t="s">
        <v>613</v>
      </c>
      <c r="X12" s="473" t="s">
        <v>613</v>
      </c>
      <c r="Y12" s="473" t="s">
        <v>613</v>
      </c>
      <c r="Z12" s="473" t="s">
        <v>613</v>
      </c>
      <c r="AA12" s="489" t="s">
        <v>613</v>
      </c>
      <c r="AB12" s="60"/>
      <c r="AC12" s="140" t="s">
        <v>333</v>
      </c>
      <c r="AD12" s="142">
        <v>23.6</v>
      </c>
      <c r="AE12" s="54">
        <v>232</v>
      </c>
      <c r="AF12" s="54">
        <f>AG12+AH12</f>
        <v>826</v>
      </c>
      <c r="AG12" s="54">
        <v>415</v>
      </c>
      <c r="AH12" s="54">
        <v>411</v>
      </c>
      <c r="AI12" s="142">
        <f t="shared" si="2"/>
        <v>9.83050847457627</v>
      </c>
      <c r="AJ12" s="485">
        <f t="shared" si="9"/>
        <v>35</v>
      </c>
    </row>
    <row r="13" spans="1:36" ht="15" customHeight="1">
      <c r="A13" s="4"/>
      <c r="B13" s="53" t="s">
        <v>67</v>
      </c>
      <c r="C13" s="52">
        <v>0.04</v>
      </c>
      <c r="D13" s="472">
        <v>90</v>
      </c>
      <c r="E13" s="472">
        <f t="shared" si="6"/>
        <v>220</v>
      </c>
      <c r="F13" s="472">
        <v>106</v>
      </c>
      <c r="G13" s="472">
        <v>114</v>
      </c>
      <c r="H13" s="472">
        <f t="shared" si="8"/>
        <v>2250</v>
      </c>
      <c r="I13" s="474">
        <f t="shared" si="7"/>
        <v>5500</v>
      </c>
      <c r="J13" s="4"/>
      <c r="K13" s="53" t="s">
        <v>108</v>
      </c>
      <c r="L13" s="52">
        <v>0.86</v>
      </c>
      <c r="M13" s="472">
        <v>25</v>
      </c>
      <c r="N13" s="472">
        <f t="shared" si="10"/>
        <v>100</v>
      </c>
      <c r="O13" s="472">
        <v>52</v>
      </c>
      <c r="P13" s="472">
        <v>48</v>
      </c>
      <c r="Q13" s="472">
        <f t="shared" si="0"/>
        <v>29.069767441860467</v>
      </c>
      <c r="R13" s="474">
        <f t="shared" si="1"/>
        <v>116.27906976744187</v>
      </c>
      <c r="S13" s="4"/>
      <c r="T13" s="53" t="s">
        <v>51</v>
      </c>
      <c r="U13" s="52">
        <v>0.47</v>
      </c>
      <c r="V13" s="473" t="s">
        <v>614</v>
      </c>
      <c r="W13" s="473" t="s">
        <v>614</v>
      </c>
      <c r="X13" s="473" t="s">
        <v>614</v>
      </c>
      <c r="Y13" s="473" t="s">
        <v>614</v>
      </c>
      <c r="Z13" s="473" t="s">
        <v>614</v>
      </c>
      <c r="AA13" s="489" t="s">
        <v>614</v>
      </c>
      <c r="AB13" s="60"/>
      <c r="AC13" s="140" t="s">
        <v>334</v>
      </c>
      <c r="AD13" s="142">
        <v>36.8</v>
      </c>
      <c r="AE13" s="54">
        <v>112</v>
      </c>
      <c r="AF13" s="54">
        <f>AG13+AH13</f>
        <v>320</v>
      </c>
      <c r="AG13" s="54">
        <v>158</v>
      </c>
      <c r="AH13" s="54">
        <v>162</v>
      </c>
      <c r="AI13" s="142">
        <f t="shared" si="2"/>
        <v>3.0434782608695654</v>
      </c>
      <c r="AJ13" s="485">
        <f t="shared" si="9"/>
        <v>8.695652173913045</v>
      </c>
    </row>
    <row r="14" spans="1:36" ht="15" customHeight="1">
      <c r="A14" s="4"/>
      <c r="B14" s="53" t="s">
        <v>71</v>
      </c>
      <c r="C14" s="52">
        <v>0.03</v>
      </c>
      <c r="D14" s="472">
        <v>44</v>
      </c>
      <c r="E14" s="472">
        <f>SUM(F14:G14)</f>
        <v>102</v>
      </c>
      <c r="F14" s="472">
        <v>46</v>
      </c>
      <c r="G14" s="472">
        <v>56</v>
      </c>
      <c r="H14" s="472">
        <f t="shared" si="8"/>
        <v>1466.6666666666667</v>
      </c>
      <c r="I14" s="474">
        <f t="shared" si="7"/>
        <v>3400</v>
      </c>
      <c r="J14" s="4"/>
      <c r="K14" s="53" t="s">
        <v>112</v>
      </c>
      <c r="L14" s="52">
        <v>0.53</v>
      </c>
      <c r="M14" s="472">
        <v>380</v>
      </c>
      <c r="N14" s="472">
        <f t="shared" si="10"/>
        <v>1135</v>
      </c>
      <c r="O14" s="472">
        <v>560</v>
      </c>
      <c r="P14" s="472">
        <v>575</v>
      </c>
      <c r="Q14" s="472">
        <f t="shared" si="0"/>
        <v>716.9811320754717</v>
      </c>
      <c r="R14" s="474">
        <f t="shared" si="1"/>
        <v>2141.509433962264</v>
      </c>
      <c r="S14" s="4"/>
      <c r="T14" s="53" t="s">
        <v>55</v>
      </c>
      <c r="U14" s="52">
        <v>0.08</v>
      </c>
      <c r="V14" s="472">
        <v>173</v>
      </c>
      <c r="W14" s="472">
        <f aca="true" t="shared" si="11" ref="W14:W50">SUM(X14:Y14)</f>
        <v>583</v>
      </c>
      <c r="X14" s="54">
        <v>288</v>
      </c>
      <c r="Y14" s="54">
        <v>295</v>
      </c>
      <c r="Z14" s="472">
        <f>V14/U14</f>
        <v>2162.5</v>
      </c>
      <c r="AA14" s="474">
        <f t="shared" si="5"/>
        <v>7287.5</v>
      </c>
      <c r="AB14" s="646" t="s">
        <v>370</v>
      </c>
      <c r="AC14" s="646"/>
      <c r="AD14" s="141">
        <f>SUM(AD15:AD16)</f>
        <v>37.74</v>
      </c>
      <c r="AE14" s="476">
        <f>SUM(AE15:AE16)</f>
        <v>458</v>
      </c>
      <c r="AF14" s="476">
        <f>SUM(AF15:AF16)</f>
        <v>1491</v>
      </c>
      <c r="AG14" s="476">
        <f>SUM(AG15:AG16)</f>
        <v>770</v>
      </c>
      <c r="AH14" s="476">
        <f>SUM(AH15:AH16)</f>
        <v>721</v>
      </c>
      <c r="AI14" s="141">
        <f t="shared" si="2"/>
        <v>12.135665076841546</v>
      </c>
      <c r="AJ14" s="488">
        <f t="shared" si="9"/>
        <v>39.507154213036564</v>
      </c>
    </row>
    <row r="15" spans="1:36" ht="15" customHeight="1">
      <c r="A15" s="4"/>
      <c r="B15" s="53" t="s">
        <v>75</v>
      </c>
      <c r="C15" s="52">
        <v>0.01</v>
      </c>
      <c r="D15" s="472">
        <v>14</v>
      </c>
      <c r="E15" s="472">
        <f t="shared" si="6"/>
        <v>31</v>
      </c>
      <c r="F15" s="472">
        <v>14</v>
      </c>
      <c r="G15" s="472">
        <v>17</v>
      </c>
      <c r="H15" s="472">
        <f t="shared" si="8"/>
        <v>1400</v>
      </c>
      <c r="I15" s="474">
        <f t="shared" si="7"/>
        <v>3100</v>
      </c>
      <c r="J15" s="4"/>
      <c r="K15" s="53" t="s">
        <v>116</v>
      </c>
      <c r="L15" s="52">
        <v>3.52</v>
      </c>
      <c r="M15" s="472">
        <v>174</v>
      </c>
      <c r="N15" s="472">
        <f t="shared" si="10"/>
        <v>637</v>
      </c>
      <c r="O15" s="472">
        <v>323</v>
      </c>
      <c r="P15" s="472">
        <v>314</v>
      </c>
      <c r="Q15" s="472">
        <f t="shared" si="0"/>
        <v>49.43181818181818</v>
      </c>
      <c r="R15" s="474">
        <f t="shared" si="1"/>
        <v>180.9659090909091</v>
      </c>
      <c r="S15" s="4"/>
      <c r="T15" s="53" t="s">
        <v>59</v>
      </c>
      <c r="U15" s="52">
        <v>0.09</v>
      </c>
      <c r="V15" s="472">
        <v>129</v>
      </c>
      <c r="W15" s="472">
        <f t="shared" si="11"/>
        <v>393</v>
      </c>
      <c r="X15" s="54">
        <v>194</v>
      </c>
      <c r="Y15" s="54">
        <v>199</v>
      </c>
      <c r="Z15" s="472">
        <f t="shared" si="4"/>
        <v>1433.3333333333335</v>
      </c>
      <c r="AA15" s="474">
        <f t="shared" si="5"/>
        <v>4366.666666666667</v>
      </c>
      <c r="AB15" s="60"/>
      <c r="AC15" s="140" t="s">
        <v>335</v>
      </c>
      <c r="AD15" s="142">
        <v>6.6</v>
      </c>
      <c r="AE15" s="54">
        <v>204</v>
      </c>
      <c r="AF15" s="54">
        <f>SUM(AG15:AH15)</f>
        <v>649</v>
      </c>
      <c r="AG15" s="54">
        <v>352</v>
      </c>
      <c r="AH15" s="54">
        <v>297</v>
      </c>
      <c r="AI15" s="142">
        <f t="shared" si="2"/>
        <v>30.90909090909091</v>
      </c>
      <c r="AJ15" s="485">
        <f t="shared" si="9"/>
        <v>98.33333333333334</v>
      </c>
    </row>
    <row r="16" spans="1:36" ht="15" customHeight="1">
      <c r="A16" s="4"/>
      <c r="B16" s="53" t="s">
        <v>79</v>
      </c>
      <c r="C16" s="52">
        <v>0.01</v>
      </c>
      <c r="D16" s="472">
        <v>10</v>
      </c>
      <c r="E16" s="472">
        <f t="shared" si="6"/>
        <v>18</v>
      </c>
      <c r="F16" s="472">
        <v>10</v>
      </c>
      <c r="G16" s="472">
        <v>8</v>
      </c>
      <c r="H16" s="472">
        <f t="shared" si="8"/>
        <v>1000</v>
      </c>
      <c r="I16" s="474">
        <f t="shared" si="7"/>
        <v>1800</v>
      </c>
      <c r="J16" s="4"/>
      <c r="K16" s="53" t="s">
        <v>119</v>
      </c>
      <c r="L16" s="52">
        <v>6.51</v>
      </c>
      <c r="M16" s="472">
        <v>1969</v>
      </c>
      <c r="N16" s="472">
        <f t="shared" si="10"/>
        <v>5846</v>
      </c>
      <c r="O16" s="472">
        <v>2957</v>
      </c>
      <c r="P16" s="472">
        <v>2889</v>
      </c>
      <c r="Q16" s="472">
        <f t="shared" si="0"/>
        <v>302.457757296467</v>
      </c>
      <c r="R16" s="474">
        <f t="shared" si="1"/>
        <v>898.0030721966206</v>
      </c>
      <c r="S16" s="4"/>
      <c r="T16" s="53" t="s">
        <v>62</v>
      </c>
      <c r="U16" s="52">
        <v>0.11</v>
      </c>
      <c r="V16" s="474">
        <v>202</v>
      </c>
      <c r="W16" s="472">
        <f t="shared" si="11"/>
        <v>674</v>
      </c>
      <c r="X16" s="54">
        <v>331</v>
      </c>
      <c r="Y16" s="54">
        <v>343</v>
      </c>
      <c r="Z16" s="472">
        <f>V16/U16</f>
        <v>1836.3636363636363</v>
      </c>
      <c r="AA16" s="474">
        <f t="shared" si="5"/>
        <v>6127.272727272727</v>
      </c>
      <c r="AB16" s="60"/>
      <c r="AC16" s="140" t="s">
        <v>336</v>
      </c>
      <c r="AD16" s="142">
        <v>31.14</v>
      </c>
      <c r="AE16" s="54">
        <v>254</v>
      </c>
      <c r="AF16" s="54">
        <f>SUM(AG16:AH16)</f>
        <v>842</v>
      </c>
      <c r="AG16" s="54">
        <v>418</v>
      </c>
      <c r="AH16" s="54">
        <v>424</v>
      </c>
      <c r="AI16" s="142">
        <f t="shared" si="2"/>
        <v>8.156711624919717</v>
      </c>
      <c r="AJ16" s="485">
        <f t="shared" si="9"/>
        <v>27.039177906229927</v>
      </c>
    </row>
    <row r="17" spans="1:36" ht="15" customHeight="1">
      <c r="A17" s="4"/>
      <c r="B17" s="53" t="s">
        <v>83</v>
      </c>
      <c r="C17" s="52">
        <v>0.16</v>
      </c>
      <c r="D17" s="472">
        <v>70</v>
      </c>
      <c r="E17" s="472">
        <f t="shared" si="6"/>
        <v>361</v>
      </c>
      <c r="F17" s="472">
        <v>154</v>
      </c>
      <c r="G17" s="472">
        <v>207</v>
      </c>
      <c r="H17" s="472">
        <f t="shared" si="8"/>
        <v>437.5</v>
      </c>
      <c r="I17" s="474">
        <f t="shared" si="7"/>
        <v>2256.25</v>
      </c>
      <c r="J17" s="646" t="s">
        <v>123</v>
      </c>
      <c r="K17" s="634"/>
      <c r="L17" s="51">
        <f>SUM(L18:L24)</f>
        <v>26.59</v>
      </c>
      <c r="M17" s="471">
        <f>SUM(M18:M24)</f>
        <v>997</v>
      </c>
      <c r="N17" s="471">
        <f>SUM(O17:P17)</f>
        <v>3337</v>
      </c>
      <c r="O17" s="471">
        <f>SUM(O18:O24)</f>
        <v>1643</v>
      </c>
      <c r="P17" s="471">
        <f>SUM(P18:P24)</f>
        <v>1694</v>
      </c>
      <c r="Q17" s="471">
        <f t="shared" si="0"/>
        <v>37.49529898458067</v>
      </c>
      <c r="R17" s="483">
        <f t="shared" si="1"/>
        <v>125.49830763444905</v>
      </c>
      <c r="S17" s="56"/>
      <c r="T17" s="53" t="s">
        <v>66</v>
      </c>
      <c r="U17" s="52">
        <v>0.09</v>
      </c>
      <c r="V17" s="472">
        <v>236</v>
      </c>
      <c r="W17" s="472">
        <f t="shared" si="11"/>
        <v>766</v>
      </c>
      <c r="X17" s="54">
        <v>389</v>
      </c>
      <c r="Y17" s="54">
        <v>377</v>
      </c>
      <c r="Z17" s="472">
        <f t="shared" si="4"/>
        <v>2622.222222222222</v>
      </c>
      <c r="AA17" s="474">
        <f t="shared" si="5"/>
        <v>8511.111111111111</v>
      </c>
      <c r="AB17" s="646" t="s">
        <v>371</v>
      </c>
      <c r="AC17" s="646"/>
      <c r="AD17" s="141">
        <f>SUM(AD18:AD20)</f>
        <v>19.49</v>
      </c>
      <c r="AE17" s="476">
        <f>SUM(AE18:AE20)</f>
        <v>875</v>
      </c>
      <c r="AF17" s="476">
        <f>SUM(AF18:AF20)</f>
        <v>2911</v>
      </c>
      <c r="AG17" s="476">
        <f>SUM(AG18:AG20)</f>
        <v>1449</v>
      </c>
      <c r="AH17" s="476">
        <f>SUM(AH18:AH20)</f>
        <v>1462</v>
      </c>
      <c r="AI17" s="141">
        <f t="shared" si="2"/>
        <v>44.89481785531042</v>
      </c>
      <c r="AJ17" s="488">
        <f t="shared" si="9"/>
        <v>149.35864545920987</v>
      </c>
    </row>
    <row r="18" spans="1:36" ht="15" customHeight="1">
      <c r="A18" s="4"/>
      <c r="B18" s="53" t="s">
        <v>87</v>
      </c>
      <c r="C18" s="52">
        <v>0.03</v>
      </c>
      <c r="D18" s="472">
        <v>27</v>
      </c>
      <c r="E18" s="472">
        <f t="shared" si="6"/>
        <v>106</v>
      </c>
      <c r="F18" s="472">
        <v>50</v>
      </c>
      <c r="G18" s="472">
        <v>56</v>
      </c>
      <c r="H18" s="472">
        <f t="shared" si="8"/>
        <v>900</v>
      </c>
      <c r="I18" s="474">
        <f t="shared" si="7"/>
        <v>3533.3333333333335</v>
      </c>
      <c r="J18" s="4"/>
      <c r="K18" s="53" t="s">
        <v>127</v>
      </c>
      <c r="L18" s="52">
        <v>2.65</v>
      </c>
      <c r="M18" s="472">
        <v>124</v>
      </c>
      <c r="N18" s="472">
        <f>SUM(O18:P18)</f>
        <v>449</v>
      </c>
      <c r="O18" s="472">
        <v>216</v>
      </c>
      <c r="P18" s="472">
        <v>233</v>
      </c>
      <c r="Q18" s="472">
        <f t="shared" si="0"/>
        <v>46.79245283018868</v>
      </c>
      <c r="R18" s="474">
        <f t="shared" si="1"/>
        <v>169.43396226415095</v>
      </c>
      <c r="S18" s="646" t="s">
        <v>369</v>
      </c>
      <c r="T18" s="634"/>
      <c r="U18" s="51">
        <f>SUM(U19:U34)</f>
        <v>3.0900000000000003</v>
      </c>
      <c r="V18" s="471">
        <f>SUM(V19:V34)</f>
        <v>6152</v>
      </c>
      <c r="W18" s="471">
        <f t="shared" si="11"/>
        <v>16450</v>
      </c>
      <c r="X18" s="471">
        <f>SUM(X19:X34)</f>
        <v>8176</v>
      </c>
      <c r="Y18" s="471">
        <f>SUM(Y19:Y34)</f>
        <v>8274</v>
      </c>
      <c r="Z18" s="471">
        <f t="shared" si="4"/>
        <v>1990.9385113268606</v>
      </c>
      <c r="AA18" s="483">
        <f t="shared" si="5"/>
        <v>5323.624595469255</v>
      </c>
      <c r="AB18" s="60"/>
      <c r="AC18" s="140" t="s">
        <v>337</v>
      </c>
      <c r="AD18" s="142">
        <v>6.36</v>
      </c>
      <c r="AE18" s="54">
        <v>241</v>
      </c>
      <c r="AF18" s="54">
        <f>SUM(AG18:AH18)</f>
        <v>869</v>
      </c>
      <c r="AG18" s="54">
        <v>430</v>
      </c>
      <c r="AH18" s="54">
        <v>439</v>
      </c>
      <c r="AI18" s="142">
        <f t="shared" si="2"/>
        <v>37.893081761006286</v>
      </c>
      <c r="AJ18" s="485">
        <f t="shared" si="9"/>
        <v>136.63522012578616</v>
      </c>
    </row>
    <row r="19" spans="1:36" ht="15" customHeight="1">
      <c r="A19" s="4"/>
      <c r="B19" s="53" t="s">
        <v>91</v>
      </c>
      <c r="C19" s="52">
        <v>0.05</v>
      </c>
      <c r="D19" s="472">
        <v>109</v>
      </c>
      <c r="E19" s="472">
        <f t="shared" si="6"/>
        <v>303</v>
      </c>
      <c r="F19" s="472">
        <v>145</v>
      </c>
      <c r="G19" s="472">
        <v>158</v>
      </c>
      <c r="H19" s="472">
        <f t="shared" si="8"/>
        <v>2180</v>
      </c>
      <c r="I19" s="474">
        <f t="shared" si="7"/>
        <v>6060</v>
      </c>
      <c r="J19" s="4"/>
      <c r="K19" s="53" t="s">
        <v>131</v>
      </c>
      <c r="L19" s="52">
        <v>1.41</v>
      </c>
      <c r="M19" s="472">
        <v>152</v>
      </c>
      <c r="N19" s="472">
        <f aca="true" t="shared" si="12" ref="N19:N24">SUM(O19:P19)</f>
        <v>535</v>
      </c>
      <c r="O19" s="472">
        <v>252</v>
      </c>
      <c r="P19" s="472">
        <v>283</v>
      </c>
      <c r="Q19" s="472">
        <f t="shared" si="0"/>
        <v>107.80141843971631</v>
      </c>
      <c r="R19" s="474">
        <f t="shared" si="1"/>
        <v>379.4326241134752</v>
      </c>
      <c r="S19" s="4"/>
      <c r="T19" s="53" t="s">
        <v>138</v>
      </c>
      <c r="U19" s="52">
        <v>0.09</v>
      </c>
      <c r="V19" s="472">
        <v>305</v>
      </c>
      <c r="W19" s="472">
        <f t="shared" si="11"/>
        <v>802</v>
      </c>
      <c r="X19" s="472">
        <v>401</v>
      </c>
      <c r="Y19" s="472">
        <v>401</v>
      </c>
      <c r="Z19" s="472">
        <f t="shared" si="4"/>
        <v>3388.888888888889</v>
      </c>
      <c r="AA19" s="474">
        <f t="shared" si="5"/>
        <v>8911.111111111111</v>
      </c>
      <c r="AB19" s="140"/>
      <c r="AC19" s="140" t="s">
        <v>372</v>
      </c>
      <c r="AD19" s="142">
        <v>8.2</v>
      </c>
      <c r="AE19" s="54">
        <v>215</v>
      </c>
      <c r="AF19" s="54">
        <f>SUM(AG19:AH19)</f>
        <v>761</v>
      </c>
      <c r="AG19" s="54">
        <v>368</v>
      </c>
      <c r="AH19" s="54">
        <v>393</v>
      </c>
      <c r="AI19" s="142">
        <f t="shared" si="2"/>
        <v>26.219512195121954</v>
      </c>
      <c r="AJ19" s="485">
        <f t="shared" si="9"/>
        <v>92.8048780487805</v>
      </c>
    </row>
    <row r="20" spans="1:36" ht="15" customHeight="1">
      <c r="A20" s="4"/>
      <c r="B20" s="53" t="s">
        <v>95</v>
      </c>
      <c r="C20" s="52">
        <v>0.02</v>
      </c>
      <c r="D20" s="472">
        <v>28</v>
      </c>
      <c r="E20" s="472">
        <f t="shared" si="6"/>
        <v>84</v>
      </c>
      <c r="F20" s="472">
        <v>39</v>
      </c>
      <c r="G20" s="472">
        <v>45</v>
      </c>
      <c r="H20" s="472">
        <f t="shared" si="8"/>
        <v>1400</v>
      </c>
      <c r="I20" s="474">
        <f t="shared" si="7"/>
        <v>4200</v>
      </c>
      <c r="J20" s="4"/>
      <c r="K20" s="53" t="s">
        <v>134</v>
      </c>
      <c r="L20" s="52">
        <v>1.94</v>
      </c>
      <c r="M20" s="472">
        <v>237</v>
      </c>
      <c r="N20" s="472">
        <f t="shared" si="12"/>
        <v>762</v>
      </c>
      <c r="O20" s="472">
        <v>383</v>
      </c>
      <c r="P20" s="472">
        <v>379</v>
      </c>
      <c r="Q20" s="472">
        <f t="shared" si="0"/>
        <v>122.16494845360825</v>
      </c>
      <c r="R20" s="474">
        <f t="shared" si="1"/>
        <v>392.78350515463916</v>
      </c>
      <c r="S20" s="4"/>
      <c r="T20" s="53" t="s">
        <v>141</v>
      </c>
      <c r="U20" s="52">
        <v>0.19</v>
      </c>
      <c r="V20" s="474">
        <v>416</v>
      </c>
      <c r="W20" s="472">
        <f t="shared" si="11"/>
        <v>1133</v>
      </c>
      <c r="X20" s="472">
        <v>531</v>
      </c>
      <c r="Y20" s="472">
        <v>602</v>
      </c>
      <c r="Z20" s="472">
        <f t="shared" si="4"/>
        <v>2189.4736842105262</v>
      </c>
      <c r="AA20" s="474">
        <f t="shared" si="5"/>
        <v>5963.157894736842</v>
      </c>
      <c r="AB20" s="140"/>
      <c r="AC20" s="140" t="s">
        <v>338</v>
      </c>
      <c r="AD20" s="142">
        <v>4.93</v>
      </c>
      <c r="AE20" s="54">
        <v>419</v>
      </c>
      <c r="AF20" s="54">
        <f>SUM(AG20:AH20)</f>
        <v>1281</v>
      </c>
      <c r="AG20" s="54">
        <v>651</v>
      </c>
      <c r="AH20" s="54">
        <v>630</v>
      </c>
      <c r="AI20" s="142">
        <f t="shared" si="2"/>
        <v>84.98985801217039</v>
      </c>
      <c r="AJ20" s="485">
        <f t="shared" si="9"/>
        <v>259.8377281947262</v>
      </c>
    </row>
    <row r="21" spans="1:36" ht="15" customHeight="1">
      <c r="A21" s="4"/>
      <c r="B21" s="53" t="s">
        <v>99</v>
      </c>
      <c r="C21" s="52">
        <v>0.02</v>
      </c>
      <c r="D21" s="472">
        <v>59</v>
      </c>
      <c r="E21" s="472">
        <f t="shared" si="6"/>
        <v>156</v>
      </c>
      <c r="F21" s="472">
        <v>73</v>
      </c>
      <c r="G21" s="472">
        <v>83</v>
      </c>
      <c r="H21" s="472">
        <f t="shared" si="8"/>
        <v>2950</v>
      </c>
      <c r="I21" s="474">
        <f t="shared" si="7"/>
        <v>7800</v>
      </c>
      <c r="J21" s="4"/>
      <c r="K21" s="53" t="s">
        <v>137</v>
      </c>
      <c r="L21" s="52">
        <v>1.26</v>
      </c>
      <c r="M21" s="472">
        <v>36</v>
      </c>
      <c r="N21" s="472">
        <f t="shared" si="12"/>
        <v>131</v>
      </c>
      <c r="O21" s="472">
        <v>67</v>
      </c>
      <c r="P21" s="472">
        <v>64</v>
      </c>
      <c r="Q21" s="472">
        <f t="shared" si="0"/>
        <v>28.571428571428573</v>
      </c>
      <c r="R21" s="474">
        <f t="shared" si="1"/>
        <v>103.96825396825396</v>
      </c>
      <c r="S21" s="4"/>
      <c r="T21" s="53" t="s">
        <v>144</v>
      </c>
      <c r="U21" s="52">
        <v>0.13</v>
      </c>
      <c r="V21" s="474">
        <v>236</v>
      </c>
      <c r="W21" s="472">
        <f t="shared" si="11"/>
        <v>588</v>
      </c>
      <c r="X21" s="472">
        <v>293</v>
      </c>
      <c r="Y21" s="472">
        <v>295</v>
      </c>
      <c r="Z21" s="472">
        <f t="shared" si="4"/>
        <v>1815.3846153846152</v>
      </c>
      <c r="AA21" s="474">
        <f t="shared" si="5"/>
        <v>4523.076923076923</v>
      </c>
      <c r="AB21" s="147"/>
      <c r="AD21" s="54"/>
      <c r="AE21" s="54"/>
      <c r="AF21" s="54"/>
      <c r="AG21" s="54"/>
      <c r="AH21" s="54"/>
      <c r="AI21" s="142"/>
      <c r="AJ21" s="485"/>
    </row>
    <row r="22" spans="1:36" ht="15" customHeight="1">
      <c r="A22" s="4"/>
      <c r="B22" s="53" t="s">
        <v>103</v>
      </c>
      <c r="C22" s="52">
        <v>0.05</v>
      </c>
      <c r="D22" s="472">
        <v>139</v>
      </c>
      <c r="E22" s="472">
        <f t="shared" si="6"/>
        <v>340</v>
      </c>
      <c r="F22" s="472">
        <v>146</v>
      </c>
      <c r="G22" s="472">
        <v>194</v>
      </c>
      <c r="H22" s="472">
        <f t="shared" si="8"/>
        <v>2780</v>
      </c>
      <c r="I22" s="474">
        <f t="shared" si="7"/>
        <v>6800</v>
      </c>
      <c r="J22" s="4"/>
      <c r="K22" s="53" t="s">
        <v>140</v>
      </c>
      <c r="L22" s="52">
        <v>2.26</v>
      </c>
      <c r="M22" s="472">
        <v>47</v>
      </c>
      <c r="N22" s="472">
        <f t="shared" si="12"/>
        <v>155</v>
      </c>
      <c r="O22" s="472">
        <v>79</v>
      </c>
      <c r="P22" s="472">
        <v>76</v>
      </c>
      <c r="Q22" s="472">
        <f t="shared" si="0"/>
        <v>20.796460176991154</v>
      </c>
      <c r="R22" s="474">
        <f t="shared" si="1"/>
        <v>68.58407079646018</v>
      </c>
      <c r="S22" s="4"/>
      <c r="T22" s="53" t="s">
        <v>147</v>
      </c>
      <c r="U22" s="52">
        <v>0.22</v>
      </c>
      <c r="V22" s="472">
        <v>527</v>
      </c>
      <c r="W22" s="472">
        <f t="shared" si="11"/>
        <v>1415</v>
      </c>
      <c r="X22" s="472">
        <v>696</v>
      </c>
      <c r="Y22" s="472">
        <v>719</v>
      </c>
      <c r="Z22" s="472">
        <f t="shared" si="4"/>
        <v>2395.4545454545455</v>
      </c>
      <c r="AA22" s="474">
        <f t="shared" si="5"/>
        <v>6431.818181818182</v>
      </c>
      <c r="AB22" s="646"/>
      <c r="AC22" s="646"/>
      <c r="AD22" s="141"/>
      <c r="AE22" s="476"/>
      <c r="AF22" s="476"/>
      <c r="AG22" s="476"/>
      <c r="AH22" s="476"/>
      <c r="AI22" s="142"/>
      <c r="AJ22" s="485"/>
    </row>
    <row r="23" spans="1:36" ht="15" customHeight="1">
      <c r="A23" s="4"/>
      <c r="B23" s="53" t="s">
        <v>107</v>
      </c>
      <c r="C23" s="52">
        <v>0.05</v>
      </c>
      <c r="D23" s="472">
        <v>114</v>
      </c>
      <c r="E23" s="472">
        <f t="shared" si="6"/>
        <v>283</v>
      </c>
      <c r="F23" s="472">
        <v>130</v>
      </c>
      <c r="G23" s="472">
        <v>153</v>
      </c>
      <c r="H23" s="472">
        <f t="shared" si="8"/>
        <v>2280</v>
      </c>
      <c r="I23" s="474">
        <f t="shared" si="7"/>
        <v>5660</v>
      </c>
      <c r="J23" s="4"/>
      <c r="K23" s="53" t="s">
        <v>143</v>
      </c>
      <c r="L23" s="52">
        <v>5.76</v>
      </c>
      <c r="M23" s="472">
        <v>234</v>
      </c>
      <c r="N23" s="472">
        <f t="shared" si="12"/>
        <v>754</v>
      </c>
      <c r="O23" s="472">
        <v>374</v>
      </c>
      <c r="P23" s="472">
        <v>380</v>
      </c>
      <c r="Q23" s="472">
        <f>M23/L23</f>
        <v>40.625</v>
      </c>
      <c r="R23" s="474">
        <f>N23/L23</f>
        <v>130.90277777777777</v>
      </c>
      <c r="S23" s="4"/>
      <c r="T23" s="53" t="s">
        <v>150</v>
      </c>
      <c r="U23" s="52">
        <v>0.24</v>
      </c>
      <c r="V23" s="472">
        <v>530</v>
      </c>
      <c r="W23" s="472">
        <f t="shared" si="11"/>
        <v>1401</v>
      </c>
      <c r="X23" s="472">
        <v>705</v>
      </c>
      <c r="Y23" s="472">
        <v>696</v>
      </c>
      <c r="Z23" s="472">
        <f t="shared" si="4"/>
        <v>2208.3333333333335</v>
      </c>
      <c r="AA23" s="474">
        <f t="shared" si="5"/>
        <v>5837.5</v>
      </c>
      <c r="AB23" s="645"/>
      <c r="AC23" s="645"/>
      <c r="AD23" s="144"/>
      <c r="AE23" s="490"/>
      <c r="AF23" s="490"/>
      <c r="AG23" s="490"/>
      <c r="AH23" s="490"/>
      <c r="AI23" s="142"/>
      <c r="AJ23" s="485"/>
    </row>
    <row r="24" spans="1:36" ht="15" customHeight="1">
      <c r="A24" s="4"/>
      <c r="B24" s="53" t="s">
        <v>111</v>
      </c>
      <c r="C24" s="52">
        <v>0.07</v>
      </c>
      <c r="D24" s="472">
        <v>75</v>
      </c>
      <c r="E24" s="472">
        <f t="shared" si="6"/>
        <v>175</v>
      </c>
      <c r="F24" s="472">
        <v>84</v>
      </c>
      <c r="G24" s="472">
        <v>91</v>
      </c>
      <c r="H24" s="472">
        <f t="shared" si="8"/>
        <v>1071.4285714285713</v>
      </c>
      <c r="I24" s="474">
        <f t="shared" si="7"/>
        <v>2499.9999999999995</v>
      </c>
      <c r="J24" s="4"/>
      <c r="K24" s="53" t="s">
        <v>146</v>
      </c>
      <c r="L24" s="52">
        <v>11.31</v>
      </c>
      <c r="M24" s="472">
        <v>167</v>
      </c>
      <c r="N24" s="472">
        <f t="shared" si="12"/>
        <v>551</v>
      </c>
      <c r="O24" s="472">
        <v>272</v>
      </c>
      <c r="P24" s="472">
        <v>279</v>
      </c>
      <c r="Q24" s="472">
        <f t="shared" si="0"/>
        <v>14.765694076038903</v>
      </c>
      <c r="R24" s="474">
        <f t="shared" si="1"/>
        <v>48.717948717948715</v>
      </c>
      <c r="S24" s="4"/>
      <c r="T24" s="53" t="s">
        <v>153</v>
      </c>
      <c r="U24" s="52">
        <v>0.23</v>
      </c>
      <c r="V24" s="472">
        <v>614</v>
      </c>
      <c r="W24" s="472">
        <f t="shared" si="11"/>
        <v>1575</v>
      </c>
      <c r="X24" s="472">
        <v>799</v>
      </c>
      <c r="Y24" s="472">
        <v>776</v>
      </c>
      <c r="Z24" s="472">
        <f t="shared" si="4"/>
        <v>2669.565217391304</v>
      </c>
      <c r="AA24" s="474">
        <f t="shared" si="5"/>
        <v>6847.826086956521</v>
      </c>
      <c r="AB24" s="632" t="s">
        <v>374</v>
      </c>
      <c r="AC24" s="633"/>
      <c r="AD24" s="478">
        <f>C5+L5+L17+L25+L35+L37+L41+U5+U18+U35+U42+AD5+AD10+AD14+AD17</f>
        <v>490.61999999999995</v>
      </c>
      <c r="AE24" s="479">
        <f>D5+M5+M17+M25+M35+M37+M41+V5+V18+V35+V42+AE5+AE10+AE14+AE17</f>
        <v>35018</v>
      </c>
      <c r="AF24" s="479">
        <f>E5+N5+N17+N25+N35+N37+N41+W5+W18+W35+W42+AF5+AF10+AF14+AF17</f>
        <v>103278</v>
      </c>
      <c r="AG24" s="479">
        <f>F5+O5+O17+O25+O35+O37+O41+X5+X18+X35+X42+AG5+AG10+AG14+AG17</f>
        <v>50803</v>
      </c>
      <c r="AH24" s="479">
        <f>G5+P5+P17+P25+P35+P37+P41+Y5+Y18+Y35+Y42+AH5+AH10+AH14+AH17</f>
        <v>52475</v>
      </c>
      <c r="AI24" s="478">
        <f t="shared" si="2"/>
        <v>71.37499490440668</v>
      </c>
      <c r="AJ24" s="604">
        <f t="shared" si="9"/>
        <v>210.50507521095759</v>
      </c>
    </row>
    <row r="25" spans="1:27" ht="15" customHeight="1">
      <c r="A25" s="4"/>
      <c r="B25" s="53" t="s">
        <v>115</v>
      </c>
      <c r="C25" s="52">
        <v>0.19</v>
      </c>
      <c r="D25" s="472">
        <v>241</v>
      </c>
      <c r="E25" s="472">
        <f t="shared" si="6"/>
        <v>556</v>
      </c>
      <c r="F25" s="472">
        <v>269</v>
      </c>
      <c r="G25" s="472">
        <v>287</v>
      </c>
      <c r="H25" s="472">
        <f t="shared" si="8"/>
        <v>1268.421052631579</v>
      </c>
      <c r="I25" s="474">
        <f t="shared" si="7"/>
        <v>2926.315789473684</v>
      </c>
      <c r="J25" s="646" t="s">
        <v>149</v>
      </c>
      <c r="K25" s="634"/>
      <c r="L25" s="51">
        <f>SUM(L26:L34)</f>
        <v>16.28</v>
      </c>
      <c r="M25" s="471">
        <f>SUM(M26:M27,M28:M34)</f>
        <v>3939</v>
      </c>
      <c r="N25" s="471">
        <f>SUM(N26:N27,N28:N34)</f>
        <v>11690</v>
      </c>
      <c r="O25" s="471">
        <f>SUM(O26:O27,O28:O34)</f>
        <v>5742</v>
      </c>
      <c r="P25" s="471">
        <f>SUM(P26:P27,P28:P34)</f>
        <v>5948</v>
      </c>
      <c r="Q25" s="471">
        <f t="shared" si="0"/>
        <v>241.95331695331694</v>
      </c>
      <c r="R25" s="483">
        <f t="shared" si="1"/>
        <v>718.058968058968</v>
      </c>
      <c r="S25" s="4"/>
      <c r="T25" s="53" t="s">
        <v>156</v>
      </c>
      <c r="U25" s="52">
        <v>0.23</v>
      </c>
      <c r="V25" s="472">
        <v>577</v>
      </c>
      <c r="W25" s="472">
        <f t="shared" si="11"/>
        <v>1394</v>
      </c>
      <c r="X25" s="472">
        <v>690</v>
      </c>
      <c r="Y25" s="472">
        <v>704</v>
      </c>
      <c r="Z25" s="472">
        <f t="shared" si="4"/>
        <v>2508.695652173913</v>
      </c>
      <c r="AA25" s="474">
        <f t="shared" si="5"/>
        <v>6060.869565217391</v>
      </c>
    </row>
    <row r="26" spans="1:27" ht="15" customHeight="1">
      <c r="A26" s="4"/>
      <c r="B26" s="53" t="s">
        <v>118</v>
      </c>
      <c r="C26" s="52">
        <v>0.22</v>
      </c>
      <c r="D26" s="472">
        <v>214</v>
      </c>
      <c r="E26" s="472">
        <f t="shared" si="6"/>
        <v>510</v>
      </c>
      <c r="F26" s="472">
        <v>220</v>
      </c>
      <c r="G26" s="472">
        <v>290</v>
      </c>
      <c r="H26" s="472">
        <f t="shared" si="8"/>
        <v>972.7272727272727</v>
      </c>
      <c r="I26" s="474">
        <f t="shared" si="7"/>
        <v>2318.181818181818</v>
      </c>
      <c r="J26" s="4"/>
      <c r="K26" s="53" t="s">
        <v>152</v>
      </c>
      <c r="L26" s="52">
        <v>2.41</v>
      </c>
      <c r="M26" s="472">
        <v>554</v>
      </c>
      <c r="N26" s="472">
        <f>SUM(O26:P26)</f>
        <v>1639</v>
      </c>
      <c r="O26" s="472">
        <v>773</v>
      </c>
      <c r="P26" s="472">
        <v>866</v>
      </c>
      <c r="Q26" s="472">
        <f t="shared" si="0"/>
        <v>229.87551867219915</v>
      </c>
      <c r="R26" s="474">
        <f t="shared" si="1"/>
        <v>680.0829875518672</v>
      </c>
      <c r="S26" s="4"/>
      <c r="T26" s="53" t="s">
        <v>42</v>
      </c>
      <c r="U26" s="52">
        <v>0.18</v>
      </c>
      <c r="V26" s="472">
        <v>320</v>
      </c>
      <c r="W26" s="472">
        <f t="shared" si="11"/>
        <v>828</v>
      </c>
      <c r="X26" s="54">
        <v>417</v>
      </c>
      <c r="Y26" s="54">
        <v>411</v>
      </c>
      <c r="Z26" s="472">
        <f t="shared" si="4"/>
        <v>1777.7777777777778</v>
      </c>
      <c r="AA26" s="55">
        <f t="shared" si="5"/>
        <v>4600</v>
      </c>
    </row>
    <row r="27" spans="1:27" ht="15" customHeight="1">
      <c r="A27" s="4"/>
      <c r="B27" s="53" t="s">
        <v>122</v>
      </c>
      <c r="C27" s="52">
        <v>0.06</v>
      </c>
      <c r="D27" s="472">
        <v>79</v>
      </c>
      <c r="E27" s="472">
        <f t="shared" si="6"/>
        <v>205</v>
      </c>
      <c r="F27" s="472">
        <v>99</v>
      </c>
      <c r="G27" s="472">
        <v>106</v>
      </c>
      <c r="H27" s="472">
        <f t="shared" si="8"/>
        <v>1316.6666666666667</v>
      </c>
      <c r="I27" s="474">
        <f t="shared" si="7"/>
        <v>3416.666666666667</v>
      </c>
      <c r="J27" s="4"/>
      <c r="K27" s="53" t="s">
        <v>155</v>
      </c>
      <c r="L27" s="52">
        <v>2.77</v>
      </c>
      <c r="M27" s="472">
        <v>1358</v>
      </c>
      <c r="N27" s="472">
        <f aca="true" t="shared" si="13" ref="N27:N34">SUM(O27:P27)</f>
        <v>3788</v>
      </c>
      <c r="O27" s="472">
        <v>1888</v>
      </c>
      <c r="P27" s="472">
        <v>1900</v>
      </c>
      <c r="Q27" s="472">
        <f t="shared" si="0"/>
        <v>490.2527075812274</v>
      </c>
      <c r="R27" s="474">
        <f t="shared" si="1"/>
        <v>1367.509025270758</v>
      </c>
      <c r="S27" s="4"/>
      <c r="T27" s="53" t="s">
        <v>45</v>
      </c>
      <c r="U27" s="52">
        <v>0.23</v>
      </c>
      <c r="V27" s="472">
        <v>362</v>
      </c>
      <c r="W27" s="472">
        <f t="shared" si="11"/>
        <v>963</v>
      </c>
      <c r="X27" s="54">
        <v>506</v>
      </c>
      <c r="Y27" s="54">
        <v>457</v>
      </c>
      <c r="Z27" s="472">
        <f t="shared" si="4"/>
        <v>1573.9130434782608</v>
      </c>
      <c r="AA27" s="55">
        <f t="shared" si="5"/>
        <v>4186.95652173913</v>
      </c>
    </row>
    <row r="28" spans="1:27" ht="15" customHeight="1">
      <c r="A28" s="4"/>
      <c r="B28" s="53" t="s">
        <v>126</v>
      </c>
      <c r="C28" s="52">
        <v>0.14</v>
      </c>
      <c r="D28" s="472">
        <v>195</v>
      </c>
      <c r="E28" s="472">
        <f t="shared" si="6"/>
        <v>456</v>
      </c>
      <c r="F28" s="472">
        <v>221</v>
      </c>
      <c r="G28" s="472">
        <v>235</v>
      </c>
      <c r="H28" s="472">
        <f t="shared" si="8"/>
        <v>1392.8571428571427</v>
      </c>
      <c r="I28" s="474">
        <f t="shared" si="7"/>
        <v>3257.142857142857</v>
      </c>
      <c r="J28" s="4"/>
      <c r="K28" s="53" t="s">
        <v>41</v>
      </c>
      <c r="L28" s="52">
        <v>2.89</v>
      </c>
      <c r="M28" s="472">
        <v>922</v>
      </c>
      <c r="N28" s="472">
        <f t="shared" si="13"/>
        <v>2751</v>
      </c>
      <c r="O28" s="472">
        <v>1321</v>
      </c>
      <c r="P28" s="472">
        <v>1430</v>
      </c>
      <c r="Q28" s="472">
        <f t="shared" si="0"/>
        <v>319.0311418685121</v>
      </c>
      <c r="R28" s="474">
        <f t="shared" si="1"/>
        <v>951.9031141868512</v>
      </c>
      <c r="T28" s="53" t="s">
        <v>257</v>
      </c>
      <c r="U28" s="52">
        <v>0.13</v>
      </c>
      <c r="V28" s="472">
        <v>197</v>
      </c>
      <c r="W28" s="472">
        <f t="shared" si="11"/>
        <v>503</v>
      </c>
      <c r="X28" s="54">
        <v>248</v>
      </c>
      <c r="Y28" s="54">
        <v>255</v>
      </c>
      <c r="Z28" s="472">
        <f t="shared" si="4"/>
        <v>1515.3846153846152</v>
      </c>
      <c r="AA28" s="55">
        <f t="shared" si="5"/>
        <v>3869.230769230769</v>
      </c>
    </row>
    <row r="29" spans="1:27" ht="15" customHeight="1">
      <c r="A29" s="4"/>
      <c r="B29" s="53" t="s">
        <v>130</v>
      </c>
      <c r="C29" s="52">
        <v>0.07</v>
      </c>
      <c r="D29" s="472">
        <v>115</v>
      </c>
      <c r="E29" s="472">
        <f t="shared" si="6"/>
        <v>314</v>
      </c>
      <c r="F29" s="472">
        <v>148</v>
      </c>
      <c r="G29" s="472">
        <v>166</v>
      </c>
      <c r="H29" s="472">
        <f t="shared" si="8"/>
        <v>1642.8571428571427</v>
      </c>
      <c r="I29" s="474">
        <f t="shared" si="7"/>
        <v>4485.714285714285</v>
      </c>
      <c r="J29" s="4"/>
      <c r="K29" s="53" t="s">
        <v>44</v>
      </c>
      <c r="L29" s="52">
        <v>3.56</v>
      </c>
      <c r="M29" s="472">
        <v>165</v>
      </c>
      <c r="N29" s="472">
        <f t="shared" si="13"/>
        <v>554</v>
      </c>
      <c r="O29" s="472">
        <v>282</v>
      </c>
      <c r="P29" s="472">
        <v>272</v>
      </c>
      <c r="Q29" s="472">
        <f t="shared" si="0"/>
        <v>46.348314606741575</v>
      </c>
      <c r="R29" s="474">
        <f t="shared" si="1"/>
        <v>155.61797752808988</v>
      </c>
      <c r="T29" s="53" t="s">
        <v>258</v>
      </c>
      <c r="U29" s="52">
        <v>0.14</v>
      </c>
      <c r="V29" s="472">
        <v>201</v>
      </c>
      <c r="W29" s="472">
        <f t="shared" si="11"/>
        <v>474</v>
      </c>
      <c r="X29" s="54">
        <v>235</v>
      </c>
      <c r="Y29" s="54">
        <v>239</v>
      </c>
      <c r="Z29" s="472">
        <f t="shared" si="4"/>
        <v>1435.7142857142856</v>
      </c>
      <c r="AA29" s="55">
        <f t="shared" si="5"/>
        <v>3385.7142857142853</v>
      </c>
    </row>
    <row r="30" spans="1:35" ht="15" customHeight="1">
      <c r="A30" s="4"/>
      <c r="B30" s="53" t="s">
        <v>133</v>
      </c>
      <c r="C30" s="52">
        <v>0.03</v>
      </c>
      <c r="D30" s="472">
        <v>59</v>
      </c>
      <c r="E30" s="472">
        <f t="shared" si="6"/>
        <v>157</v>
      </c>
      <c r="F30" s="472">
        <v>71</v>
      </c>
      <c r="G30" s="472">
        <v>86</v>
      </c>
      <c r="H30" s="472">
        <f t="shared" si="8"/>
        <v>1966.6666666666667</v>
      </c>
      <c r="I30" s="474">
        <f t="shared" si="7"/>
        <v>5233.333333333334</v>
      </c>
      <c r="J30" s="4"/>
      <c r="K30" s="53" t="s">
        <v>47</v>
      </c>
      <c r="L30" s="52">
        <v>0.67</v>
      </c>
      <c r="M30" s="472">
        <v>131</v>
      </c>
      <c r="N30" s="472">
        <f t="shared" si="13"/>
        <v>446</v>
      </c>
      <c r="O30" s="472">
        <v>219</v>
      </c>
      <c r="P30" s="472">
        <v>227</v>
      </c>
      <c r="Q30" s="472">
        <f t="shared" si="0"/>
        <v>195.52238805970148</v>
      </c>
      <c r="R30" s="474">
        <f t="shared" si="1"/>
        <v>665.6716417910447</v>
      </c>
      <c r="T30" s="53" t="s">
        <v>259</v>
      </c>
      <c r="U30" s="52">
        <v>0.31</v>
      </c>
      <c r="V30" s="472">
        <v>577</v>
      </c>
      <c r="W30" s="472">
        <f t="shared" si="11"/>
        <v>1768</v>
      </c>
      <c r="X30" s="54">
        <v>858</v>
      </c>
      <c r="Y30" s="54">
        <v>910</v>
      </c>
      <c r="Z30" s="472">
        <f t="shared" si="4"/>
        <v>1861.2903225806451</v>
      </c>
      <c r="AA30" s="55">
        <f t="shared" si="5"/>
        <v>5703.225806451613</v>
      </c>
      <c r="AG30" s="440"/>
      <c r="AH30" s="440"/>
      <c r="AI30" s="440"/>
    </row>
    <row r="31" spans="1:27" ht="15" customHeight="1">
      <c r="A31" s="4"/>
      <c r="B31" s="53" t="s">
        <v>136</v>
      </c>
      <c r="C31" s="52">
        <v>0.07</v>
      </c>
      <c r="D31" s="472">
        <v>70</v>
      </c>
      <c r="E31" s="472">
        <f t="shared" si="6"/>
        <v>202</v>
      </c>
      <c r="F31" s="472">
        <v>87</v>
      </c>
      <c r="G31" s="472">
        <v>115</v>
      </c>
      <c r="H31" s="472">
        <f t="shared" si="8"/>
        <v>999.9999999999999</v>
      </c>
      <c r="I31" s="474">
        <f t="shared" si="7"/>
        <v>2885.7142857142853</v>
      </c>
      <c r="J31" s="4"/>
      <c r="K31" s="53" t="s">
        <v>50</v>
      </c>
      <c r="L31" s="52">
        <v>1.55</v>
      </c>
      <c r="M31" s="472">
        <v>28</v>
      </c>
      <c r="N31" s="472">
        <f t="shared" si="13"/>
        <v>112</v>
      </c>
      <c r="O31" s="472">
        <v>56</v>
      </c>
      <c r="P31" s="472">
        <v>56</v>
      </c>
      <c r="Q31" s="472">
        <f t="shared" si="0"/>
        <v>18.064516129032256</v>
      </c>
      <c r="R31" s="474">
        <f t="shared" si="1"/>
        <v>72.25806451612902</v>
      </c>
      <c r="T31" s="53" t="s">
        <v>260</v>
      </c>
      <c r="U31" s="52">
        <v>0.22</v>
      </c>
      <c r="V31" s="472">
        <v>412</v>
      </c>
      <c r="W31" s="472">
        <f t="shared" si="11"/>
        <v>1208</v>
      </c>
      <c r="X31" s="54">
        <v>599</v>
      </c>
      <c r="Y31" s="54">
        <v>609</v>
      </c>
      <c r="Z31" s="472">
        <f t="shared" si="4"/>
        <v>1872.7272727272727</v>
      </c>
      <c r="AA31" s="55">
        <f t="shared" si="5"/>
        <v>5490.909090909091</v>
      </c>
    </row>
    <row r="32" spans="1:27" ht="15" customHeight="1">
      <c r="A32" s="4"/>
      <c r="B32" s="53" t="s">
        <v>139</v>
      </c>
      <c r="C32" s="52">
        <v>0.04</v>
      </c>
      <c r="D32" s="472">
        <v>107</v>
      </c>
      <c r="E32" s="472">
        <f t="shared" si="6"/>
        <v>235</v>
      </c>
      <c r="F32" s="472">
        <v>104</v>
      </c>
      <c r="G32" s="472">
        <v>131</v>
      </c>
      <c r="H32" s="472">
        <f t="shared" si="8"/>
        <v>2675</v>
      </c>
      <c r="I32" s="474">
        <f t="shared" si="7"/>
        <v>5875</v>
      </c>
      <c r="J32" s="4"/>
      <c r="K32" s="53" t="s">
        <v>54</v>
      </c>
      <c r="L32" s="52">
        <v>1.01</v>
      </c>
      <c r="M32" s="472">
        <v>110</v>
      </c>
      <c r="N32" s="472">
        <f t="shared" si="13"/>
        <v>384</v>
      </c>
      <c r="O32" s="472">
        <v>193</v>
      </c>
      <c r="P32" s="472">
        <v>191</v>
      </c>
      <c r="Q32" s="472">
        <f t="shared" si="0"/>
        <v>108.91089108910892</v>
      </c>
      <c r="R32" s="474">
        <f t="shared" si="1"/>
        <v>380.1980198019802</v>
      </c>
      <c r="T32" s="53" t="s">
        <v>261</v>
      </c>
      <c r="U32" s="52">
        <v>0.19</v>
      </c>
      <c r="V32" s="472">
        <v>449</v>
      </c>
      <c r="W32" s="472">
        <f t="shared" si="11"/>
        <v>1178</v>
      </c>
      <c r="X32" s="54">
        <v>612</v>
      </c>
      <c r="Y32" s="54">
        <v>566</v>
      </c>
      <c r="Z32" s="472">
        <f t="shared" si="4"/>
        <v>2363.157894736842</v>
      </c>
      <c r="AA32" s="55">
        <f t="shared" si="5"/>
        <v>6200</v>
      </c>
    </row>
    <row r="33" spans="1:27" ht="15" customHeight="1">
      <c r="A33" s="4"/>
      <c r="B33" s="53" t="s">
        <v>142</v>
      </c>
      <c r="C33" s="52">
        <v>0.01</v>
      </c>
      <c r="D33" s="472">
        <v>26</v>
      </c>
      <c r="E33" s="472">
        <f t="shared" si="6"/>
        <v>61</v>
      </c>
      <c r="F33" s="472">
        <v>28</v>
      </c>
      <c r="G33" s="472">
        <v>33</v>
      </c>
      <c r="H33" s="472">
        <f t="shared" si="8"/>
        <v>2600</v>
      </c>
      <c r="I33" s="474">
        <f t="shared" si="7"/>
        <v>6100</v>
      </c>
      <c r="J33" s="4"/>
      <c r="K33" s="53" t="s">
        <v>58</v>
      </c>
      <c r="L33" s="52">
        <v>1.13</v>
      </c>
      <c r="M33" s="472">
        <v>139</v>
      </c>
      <c r="N33" s="472">
        <f t="shared" si="13"/>
        <v>496</v>
      </c>
      <c r="O33" s="472">
        <v>243</v>
      </c>
      <c r="P33" s="472">
        <v>253</v>
      </c>
      <c r="Q33" s="472">
        <f t="shared" si="0"/>
        <v>123.00884955752214</v>
      </c>
      <c r="R33" s="474">
        <f t="shared" si="1"/>
        <v>438.9380530973452</v>
      </c>
      <c r="T33" s="53" t="s">
        <v>262</v>
      </c>
      <c r="U33" s="52">
        <v>0.13</v>
      </c>
      <c r="V33" s="472">
        <v>176</v>
      </c>
      <c r="W33" s="472">
        <f t="shared" si="11"/>
        <v>478</v>
      </c>
      <c r="X33" s="54">
        <v>237</v>
      </c>
      <c r="Y33" s="54">
        <v>241</v>
      </c>
      <c r="Z33" s="472">
        <f t="shared" si="4"/>
        <v>1353.8461538461538</v>
      </c>
      <c r="AA33" s="55">
        <f t="shared" si="5"/>
        <v>3676.9230769230767</v>
      </c>
    </row>
    <row r="34" spans="1:27" ht="15" customHeight="1">
      <c r="A34" s="4"/>
      <c r="B34" s="53" t="s">
        <v>145</v>
      </c>
      <c r="C34" s="52">
        <v>0.19</v>
      </c>
      <c r="D34" s="472">
        <v>252</v>
      </c>
      <c r="E34" s="472">
        <f t="shared" si="6"/>
        <v>731</v>
      </c>
      <c r="F34" s="472">
        <v>356</v>
      </c>
      <c r="G34" s="472">
        <v>375</v>
      </c>
      <c r="H34" s="472">
        <f t="shared" si="8"/>
        <v>1326.3157894736842</v>
      </c>
      <c r="I34" s="474">
        <f t="shared" si="7"/>
        <v>3847.3684210526317</v>
      </c>
      <c r="J34" s="4"/>
      <c r="K34" s="53" t="s">
        <v>61</v>
      </c>
      <c r="L34" s="52">
        <v>0.29</v>
      </c>
      <c r="M34" s="472">
        <v>532</v>
      </c>
      <c r="N34" s="472">
        <f t="shared" si="13"/>
        <v>1520</v>
      </c>
      <c r="O34" s="472">
        <v>767</v>
      </c>
      <c r="P34" s="472">
        <v>753</v>
      </c>
      <c r="Q34" s="472">
        <f t="shared" si="0"/>
        <v>1834.4827586206898</v>
      </c>
      <c r="R34" s="474">
        <f t="shared" si="1"/>
        <v>5241.379310344828</v>
      </c>
      <c r="T34" s="53" t="s">
        <v>263</v>
      </c>
      <c r="U34" s="52">
        <v>0.23</v>
      </c>
      <c r="V34" s="472">
        <v>253</v>
      </c>
      <c r="W34" s="472">
        <f t="shared" si="11"/>
        <v>742</v>
      </c>
      <c r="X34" s="54">
        <v>349</v>
      </c>
      <c r="Y34" s="54">
        <v>393</v>
      </c>
      <c r="Z34" s="472">
        <f t="shared" si="4"/>
        <v>1100</v>
      </c>
      <c r="AA34" s="55">
        <f t="shared" si="5"/>
        <v>3226.086956521739</v>
      </c>
    </row>
    <row r="35" spans="1:27" ht="15" customHeight="1">
      <c r="A35" s="4"/>
      <c r="B35" s="53" t="s">
        <v>148</v>
      </c>
      <c r="C35" s="52">
        <v>0.08</v>
      </c>
      <c r="D35" s="472">
        <v>195</v>
      </c>
      <c r="E35" s="472">
        <f t="shared" si="6"/>
        <v>467</v>
      </c>
      <c r="F35" s="472">
        <v>209</v>
      </c>
      <c r="G35" s="472">
        <v>258</v>
      </c>
      <c r="H35" s="472">
        <f t="shared" si="8"/>
        <v>2437.5</v>
      </c>
      <c r="I35" s="474">
        <f t="shared" si="7"/>
        <v>5837.5</v>
      </c>
      <c r="J35" s="646" t="s">
        <v>65</v>
      </c>
      <c r="K35" s="634"/>
      <c r="L35" s="51">
        <v>28.53</v>
      </c>
      <c r="M35" s="471">
        <v>668</v>
      </c>
      <c r="N35" s="471">
        <f>SUM(O35:P35)</f>
        <v>2059</v>
      </c>
      <c r="O35" s="471">
        <v>971</v>
      </c>
      <c r="P35" s="471">
        <v>1088</v>
      </c>
      <c r="Q35" s="471">
        <f t="shared" si="0"/>
        <v>23.41395022783035</v>
      </c>
      <c r="R35" s="483">
        <f t="shared" si="1"/>
        <v>72.16964598668068</v>
      </c>
      <c r="S35" s="646" t="s">
        <v>70</v>
      </c>
      <c r="T35" s="634"/>
      <c r="U35" s="51">
        <v>30.02</v>
      </c>
      <c r="V35" s="471">
        <f>SUM(V36:V41)</f>
        <v>1067</v>
      </c>
      <c r="W35" s="471">
        <f t="shared" si="11"/>
        <v>3483</v>
      </c>
      <c r="X35" s="476">
        <f>SUM(X36:X41)</f>
        <v>1736</v>
      </c>
      <c r="Y35" s="476">
        <f>SUM(Y36:Y41)</f>
        <v>1747</v>
      </c>
      <c r="Z35" s="476">
        <f t="shared" si="4"/>
        <v>35.542971352431714</v>
      </c>
      <c r="AA35" s="491">
        <f t="shared" si="5"/>
        <v>116.02265156562292</v>
      </c>
    </row>
    <row r="36" spans="1:27" ht="15" customHeight="1">
      <c r="A36" s="4"/>
      <c r="B36" s="53" t="s">
        <v>151</v>
      </c>
      <c r="C36" s="52">
        <v>0.77</v>
      </c>
      <c r="D36" s="472">
        <v>902</v>
      </c>
      <c r="E36" s="472">
        <f t="shared" si="6"/>
        <v>2384</v>
      </c>
      <c r="F36" s="472">
        <v>1176</v>
      </c>
      <c r="G36" s="472">
        <v>1208</v>
      </c>
      <c r="H36" s="472">
        <f t="shared" si="8"/>
        <v>1171.4285714285713</v>
      </c>
      <c r="I36" s="474">
        <f t="shared" si="7"/>
        <v>3096.103896103896</v>
      </c>
      <c r="J36" s="4"/>
      <c r="K36" s="53" t="s">
        <v>69</v>
      </c>
      <c r="L36" s="52">
        <v>28.53</v>
      </c>
      <c r="M36" s="472">
        <v>668</v>
      </c>
      <c r="N36" s="472">
        <f>SUM(O36:P36)</f>
        <v>2059</v>
      </c>
      <c r="O36" s="472">
        <v>971</v>
      </c>
      <c r="P36" s="472">
        <v>1088</v>
      </c>
      <c r="Q36" s="472">
        <f t="shared" si="0"/>
        <v>23.41395022783035</v>
      </c>
      <c r="R36" s="474">
        <f t="shared" si="1"/>
        <v>72.16964598668068</v>
      </c>
      <c r="S36" s="4"/>
      <c r="T36" s="53" t="s">
        <v>74</v>
      </c>
      <c r="U36" s="52">
        <v>0.54</v>
      </c>
      <c r="V36" s="472">
        <v>38</v>
      </c>
      <c r="W36" s="472">
        <f t="shared" si="11"/>
        <v>137</v>
      </c>
      <c r="X36" s="54">
        <v>64</v>
      </c>
      <c r="Y36" s="54">
        <v>73</v>
      </c>
      <c r="Z36" s="54">
        <f t="shared" si="4"/>
        <v>70.37037037037037</v>
      </c>
      <c r="AA36" s="55">
        <f t="shared" si="5"/>
        <v>253.7037037037037</v>
      </c>
    </row>
    <row r="37" spans="1:27" ht="15" customHeight="1">
      <c r="A37" s="4"/>
      <c r="B37" s="53" t="s">
        <v>154</v>
      </c>
      <c r="C37" s="52">
        <v>0.57</v>
      </c>
      <c r="D37" s="472">
        <v>994</v>
      </c>
      <c r="E37" s="472">
        <f t="shared" si="6"/>
        <v>2454</v>
      </c>
      <c r="F37" s="472">
        <v>1219</v>
      </c>
      <c r="G37" s="472">
        <v>1235</v>
      </c>
      <c r="H37" s="472">
        <f t="shared" si="8"/>
        <v>1743.8596491228072</v>
      </c>
      <c r="I37" s="474">
        <f t="shared" si="7"/>
        <v>4305.263157894738</v>
      </c>
      <c r="J37" s="646" t="s">
        <v>73</v>
      </c>
      <c r="K37" s="634"/>
      <c r="L37" s="51">
        <f>SUM(L38:L40)</f>
        <v>79.03</v>
      </c>
      <c r="M37" s="471">
        <f>SUM(M38:M40)</f>
        <v>358</v>
      </c>
      <c r="N37" s="471">
        <f>SUM(N38:N40)</f>
        <v>1073</v>
      </c>
      <c r="O37" s="471">
        <f>SUM(O38:O40)</f>
        <v>506</v>
      </c>
      <c r="P37" s="471">
        <f>SUM(P38:P40)</f>
        <v>567</v>
      </c>
      <c r="Q37" s="471">
        <f t="shared" si="0"/>
        <v>4.52992534480577</v>
      </c>
      <c r="R37" s="483">
        <f t="shared" si="1"/>
        <v>13.577122611666455</v>
      </c>
      <c r="S37" s="4"/>
      <c r="T37" s="53" t="s">
        <v>78</v>
      </c>
      <c r="U37" s="52">
        <v>1.36</v>
      </c>
      <c r="V37" s="472">
        <v>103</v>
      </c>
      <c r="W37" s="472">
        <f t="shared" si="11"/>
        <v>386</v>
      </c>
      <c r="X37" s="54">
        <v>209</v>
      </c>
      <c r="Y37" s="54">
        <v>177</v>
      </c>
      <c r="Z37" s="54">
        <f t="shared" si="4"/>
        <v>75.73529411764706</v>
      </c>
      <c r="AA37" s="55">
        <f t="shared" si="5"/>
        <v>283.8235294117647</v>
      </c>
    </row>
    <row r="38" spans="1:36" s="2" customFormat="1" ht="15" customHeight="1">
      <c r="A38" s="4"/>
      <c r="B38" s="53" t="s">
        <v>40</v>
      </c>
      <c r="C38" s="52">
        <v>0.22</v>
      </c>
      <c r="D38" s="472">
        <v>350</v>
      </c>
      <c r="E38" s="472">
        <f t="shared" si="6"/>
        <v>1026</v>
      </c>
      <c r="F38" s="472">
        <v>495</v>
      </c>
      <c r="G38" s="472">
        <v>531</v>
      </c>
      <c r="H38" s="472">
        <f t="shared" si="8"/>
        <v>1590.909090909091</v>
      </c>
      <c r="I38" s="474">
        <f t="shared" si="7"/>
        <v>4663.636363636364</v>
      </c>
      <c r="J38" s="4"/>
      <c r="K38" s="53" t="s">
        <v>77</v>
      </c>
      <c r="L38" s="52">
        <v>3.83</v>
      </c>
      <c r="M38" s="472">
        <v>36</v>
      </c>
      <c r="N38" s="472">
        <f>SUM(O38:P38)</f>
        <v>129</v>
      </c>
      <c r="O38" s="472">
        <v>64</v>
      </c>
      <c r="P38" s="472">
        <v>65</v>
      </c>
      <c r="Q38" s="472">
        <f t="shared" si="0"/>
        <v>9.39947780678851</v>
      </c>
      <c r="R38" s="474">
        <f t="shared" si="1"/>
        <v>33.68146214099217</v>
      </c>
      <c r="S38" s="4"/>
      <c r="T38" s="53" t="s">
        <v>82</v>
      </c>
      <c r="U38" s="52">
        <v>2.67</v>
      </c>
      <c r="V38" s="472">
        <v>135</v>
      </c>
      <c r="W38" s="472">
        <f t="shared" si="11"/>
        <v>437</v>
      </c>
      <c r="X38" s="54">
        <v>220</v>
      </c>
      <c r="Y38" s="54">
        <v>217</v>
      </c>
      <c r="Z38" s="54">
        <f t="shared" si="4"/>
        <v>50.56179775280899</v>
      </c>
      <c r="AA38" s="55">
        <f t="shared" si="5"/>
        <v>163.67041198501872</v>
      </c>
      <c r="AB38" s="3"/>
      <c r="AC38" s="3"/>
      <c r="AD38" s="3"/>
      <c r="AE38" s="3"/>
      <c r="AF38" s="3"/>
      <c r="AG38" s="3"/>
      <c r="AH38" s="3"/>
      <c r="AI38" s="3"/>
      <c r="AJ38" s="3"/>
    </row>
    <row r="39" spans="1:27" ht="15" customHeight="1">
      <c r="A39" s="4"/>
      <c r="B39" s="53" t="s">
        <v>43</v>
      </c>
      <c r="C39" s="52">
        <v>0.2</v>
      </c>
      <c r="D39" s="472">
        <v>277</v>
      </c>
      <c r="E39" s="472">
        <f t="shared" si="6"/>
        <v>699</v>
      </c>
      <c r="F39" s="472">
        <v>330</v>
      </c>
      <c r="G39" s="472">
        <v>369</v>
      </c>
      <c r="H39" s="472">
        <f t="shared" si="8"/>
        <v>1385</v>
      </c>
      <c r="I39" s="474">
        <f t="shared" si="7"/>
        <v>3495</v>
      </c>
      <c r="J39" s="4"/>
      <c r="K39" s="53" t="s">
        <v>81</v>
      </c>
      <c r="L39" s="52">
        <v>5.22</v>
      </c>
      <c r="M39" s="472">
        <v>50</v>
      </c>
      <c r="N39" s="472">
        <f>SUM(O39:P39)</f>
        <v>159</v>
      </c>
      <c r="O39" s="472">
        <v>73</v>
      </c>
      <c r="P39" s="472">
        <v>86</v>
      </c>
      <c r="Q39" s="472">
        <f t="shared" si="0"/>
        <v>9.578544061302683</v>
      </c>
      <c r="R39" s="474">
        <f t="shared" si="1"/>
        <v>30.45977011494253</v>
      </c>
      <c r="S39" s="4"/>
      <c r="T39" s="53" t="s">
        <v>86</v>
      </c>
      <c r="U39" s="52">
        <v>5.28</v>
      </c>
      <c r="V39" s="472">
        <v>416</v>
      </c>
      <c r="W39" s="472">
        <f t="shared" si="11"/>
        <v>1445</v>
      </c>
      <c r="X39" s="54">
        <v>708</v>
      </c>
      <c r="Y39" s="54">
        <v>737</v>
      </c>
      <c r="Z39" s="54">
        <f t="shared" si="4"/>
        <v>78.78787878787878</v>
      </c>
      <c r="AA39" s="55">
        <f t="shared" si="5"/>
        <v>273.67424242424244</v>
      </c>
    </row>
    <row r="40" spans="1:27" ht="15" customHeight="1">
      <c r="A40" s="4"/>
      <c r="B40" s="53" t="s">
        <v>46</v>
      </c>
      <c r="C40" s="52">
        <v>0.09</v>
      </c>
      <c r="D40" s="472">
        <v>107</v>
      </c>
      <c r="E40" s="472">
        <f t="shared" si="6"/>
        <v>261</v>
      </c>
      <c r="F40" s="472">
        <v>123</v>
      </c>
      <c r="G40" s="472">
        <v>138</v>
      </c>
      <c r="H40" s="472">
        <f t="shared" si="8"/>
        <v>1188.888888888889</v>
      </c>
      <c r="I40" s="474">
        <f t="shared" si="7"/>
        <v>2900</v>
      </c>
      <c r="J40" s="4"/>
      <c r="K40" s="53" t="s">
        <v>85</v>
      </c>
      <c r="L40" s="52">
        <v>69.98</v>
      </c>
      <c r="M40" s="472">
        <v>272</v>
      </c>
      <c r="N40" s="472">
        <f>SUM(O40:P40)</f>
        <v>785</v>
      </c>
      <c r="O40" s="472">
        <v>369</v>
      </c>
      <c r="P40" s="472">
        <v>416</v>
      </c>
      <c r="Q40" s="472">
        <f t="shared" si="0"/>
        <v>3.886824807087739</v>
      </c>
      <c r="R40" s="474">
        <f t="shared" si="1"/>
        <v>11.217490711631894</v>
      </c>
      <c r="S40" s="4"/>
      <c r="T40" s="53" t="s">
        <v>90</v>
      </c>
      <c r="U40" s="52">
        <v>19.87</v>
      </c>
      <c r="V40" s="472">
        <v>192</v>
      </c>
      <c r="W40" s="472">
        <f t="shared" si="11"/>
        <v>577</v>
      </c>
      <c r="X40" s="54">
        <v>291</v>
      </c>
      <c r="Y40" s="54">
        <v>286</v>
      </c>
      <c r="Z40" s="54">
        <f t="shared" si="4"/>
        <v>9.662808253648716</v>
      </c>
      <c r="AA40" s="55">
        <f t="shared" si="5"/>
        <v>29.038751887267235</v>
      </c>
    </row>
    <row r="41" spans="1:27" ht="15" customHeight="1">
      <c r="A41" s="4"/>
      <c r="B41" s="53" t="s">
        <v>49</v>
      </c>
      <c r="C41" s="52">
        <v>1.56</v>
      </c>
      <c r="D41" s="472">
        <v>435</v>
      </c>
      <c r="E41" s="472">
        <f t="shared" si="6"/>
        <v>1150</v>
      </c>
      <c r="F41" s="472">
        <v>553</v>
      </c>
      <c r="G41" s="472">
        <v>597</v>
      </c>
      <c r="H41" s="472">
        <f t="shared" si="8"/>
        <v>278.8461538461538</v>
      </c>
      <c r="I41" s="474">
        <f t="shared" si="7"/>
        <v>737.1794871794872</v>
      </c>
      <c r="J41" s="646" t="s">
        <v>89</v>
      </c>
      <c r="K41" s="634"/>
      <c r="L41" s="51">
        <f>SUM(L42:L45)</f>
        <v>46.69</v>
      </c>
      <c r="M41" s="471">
        <f>SUM(M42:M45)</f>
        <v>672</v>
      </c>
      <c r="N41" s="471">
        <f>SUM(N42:N45)</f>
        <v>2295</v>
      </c>
      <c r="O41" s="471">
        <f>SUM(O42:O45)</f>
        <v>1120</v>
      </c>
      <c r="P41" s="471">
        <f>SUM(P42:P45)</f>
        <v>1175</v>
      </c>
      <c r="Q41" s="471">
        <f t="shared" si="0"/>
        <v>14.392803598200901</v>
      </c>
      <c r="R41" s="483">
        <f t="shared" si="1"/>
        <v>49.153994431355756</v>
      </c>
      <c r="S41" s="4"/>
      <c r="T41" s="53" t="s">
        <v>94</v>
      </c>
      <c r="U41" s="52">
        <v>0.3</v>
      </c>
      <c r="V41" s="472">
        <v>183</v>
      </c>
      <c r="W41" s="472">
        <f t="shared" si="11"/>
        <v>501</v>
      </c>
      <c r="X41" s="54">
        <v>244</v>
      </c>
      <c r="Y41" s="54">
        <v>257</v>
      </c>
      <c r="Z41" s="54">
        <f t="shared" si="4"/>
        <v>610</v>
      </c>
      <c r="AA41" s="55">
        <f t="shared" si="5"/>
        <v>1670</v>
      </c>
    </row>
    <row r="42" spans="1:27" ht="15" customHeight="1">
      <c r="A42" s="4"/>
      <c r="B42" s="53" t="s">
        <v>53</v>
      </c>
      <c r="C42" s="52">
        <v>1.93</v>
      </c>
      <c r="D42" s="472">
        <v>1109</v>
      </c>
      <c r="E42" s="472">
        <f t="shared" si="6"/>
        <v>2982</v>
      </c>
      <c r="F42" s="472">
        <v>1470</v>
      </c>
      <c r="G42" s="472">
        <v>1512</v>
      </c>
      <c r="H42" s="472">
        <f t="shared" si="8"/>
        <v>574.6113989637306</v>
      </c>
      <c r="I42" s="474">
        <f t="shared" si="7"/>
        <v>1545.0777202072538</v>
      </c>
      <c r="J42" s="4"/>
      <c r="K42" s="53" t="s">
        <v>93</v>
      </c>
      <c r="L42" s="52">
        <v>1.73</v>
      </c>
      <c r="M42" s="472">
        <v>50</v>
      </c>
      <c r="N42" s="472">
        <f>SUM(O42:P42)</f>
        <v>201</v>
      </c>
      <c r="O42" s="472">
        <v>102</v>
      </c>
      <c r="P42" s="472">
        <v>99</v>
      </c>
      <c r="Q42" s="472">
        <f t="shared" si="0"/>
        <v>28.901734104046245</v>
      </c>
      <c r="R42" s="474">
        <f t="shared" si="1"/>
        <v>116.18497109826589</v>
      </c>
      <c r="S42" s="630" t="s">
        <v>98</v>
      </c>
      <c r="T42" s="631"/>
      <c r="U42" s="51">
        <v>18.06</v>
      </c>
      <c r="V42" s="471">
        <f>SUM(V43:V50)</f>
        <v>1465</v>
      </c>
      <c r="W42" s="471">
        <f t="shared" si="11"/>
        <v>4755</v>
      </c>
      <c r="X42" s="476">
        <f>SUM(X43:X50)</f>
        <v>2368</v>
      </c>
      <c r="Y42" s="476">
        <f>SUM(Y43:Y50)</f>
        <v>2387</v>
      </c>
      <c r="Z42" s="476">
        <f t="shared" si="4"/>
        <v>81.11849390919159</v>
      </c>
      <c r="AA42" s="491">
        <f t="shared" si="5"/>
        <v>263.2890365448505</v>
      </c>
    </row>
    <row r="43" spans="1:27" ht="15" customHeight="1">
      <c r="A43" s="4"/>
      <c r="B43" s="53" t="s">
        <v>57</v>
      </c>
      <c r="C43" s="52">
        <v>0.95</v>
      </c>
      <c r="D43" s="472">
        <v>179</v>
      </c>
      <c r="E43" s="472">
        <f t="shared" si="6"/>
        <v>569</v>
      </c>
      <c r="F43" s="472">
        <v>270</v>
      </c>
      <c r="G43" s="472">
        <v>299</v>
      </c>
      <c r="H43" s="472">
        <f t="shared" si="8"/>
        <v>188.42105263157896</v>
      </c>
      <c r="I43" s="474">
        <f t="shared" si="7"/>
        <v>598.9473684210527</v>
      </c>
      <c r="J43" s="4"/>
      <c r="K43" s="53" t="s">
        <v>97</v>
      </c>
      <c r="L43" s="52">
        <v>10.61</v>
      </c>
      <c r="M43" s="472">
        <v>343</v>
      </c>
      <c r="N43" s="472">
        <f>SUM(O43:P43)</f>
        <v>1170</v>
      </c>
      <c r="O43" s="472">
        <v>565</v>
      </c>
      <c r="P43" s="472">
        <v>605</v>
      </c>
      <c r="Q43" s="472">
        <f t="shared" si="0"/>
        <v>32.32799245994345</v>
      </c>
      <c r="R43" s="474">
        <f t="shared" si="1"/>
        <v>110.27332704995288</v>
      </c>
      <c r="S43" s="4"/>
      <c r="T43" s="53" t="s">
        <v>102</v>
      </c>
      <c r="U43" s="52">
        <v>2.7</v>
      </c>
      <c r="V43" s="472">
        <v>511</v>
      </c>
      <c r="W43" s="472">
        <f t="shared" si="11"/>
        <v>1479</v>
      </c>
      <c r="X43" s="54">
        <v>725</v>
      </c>
      <c r="Y43" s="54">
        <v>754</v>
      </c>
      <c r="Z43" s="54">
        <f t="shared" si="4"/>
        <v>189.25925925925924</v>
      </c>
      <c r="AA43" s="55">
        <f t="shared" si="5"/>
        <v>547.7777777777777</v>
      </c>
    </row>
    <row r="44" spans="1:27" ht="15" customHeight="1">
      <c r="A44" s="4"/>
      <c r="B44" s="53" t="s">
        <v>60</v>
      </c>
      <c r="C44" s="52">
        <v>0.08</v>
      </c>
      <c r="D44" s="472">
        <v>105</v>
      </c>
      <c r="E44" s="472">
        <f t="shared" si="6"/>
        <v>301</v>
      </c>
      <c r="F44" s="472">
        <v>144</v>
      </c>
      <c r="G44" s="472">
        <v>157</v>
      </c>
      <c r="H44" s="472">
        <f t="shared" si="8"/>
        <v>1312.5</v>
      </c>
      <c r="I44" s="474">
        <f t="shared" si="7"/>
        <v>3762.5</v>
      </c>
      <c r="J44" s="4"/>
      <c r="K44" s="53" t="s">
        <v>101</v>
      </c>
      <c r="L44" s="52">
        <v>7</v>
      </c>
      <c r="M44" s="472">
        <v>121</v>
      </c>
      <c r="N44" s="472">
        <f>SUM(O44:P44)</f>
        <v>404</v>
      </c>
      <c r="O44" s="472">
        <v>189</v>
      </c>
      <c r="P44" s="472">
        <v>215</v>
      </c>
      <c r="Q44" s="472">
        <f t="shared" si="0"/>
        <v>17.285714285714285</v>
      </c>
      <c r="R44" s="474">
        <f t="shared" si="1"/>
        <v>57.714285714285715</v>
      </c>
      <c r="S44" s="4"/>
      <c r="T44" s="53" t="s">
        <v>106</v>
      </c>
      <c r="U44" s="52">
        <v>2.56</v>
      </c>
      <c r="V44" s="472">
        <v>190</v>
      </c>
      <c r="W44" s="472">
        <f t="shared" si="11"/>
        <v>628</v>
      </c>
      <c r="X44" s="54">
        <v>314</v>
      </c>
      <c r="Y44" s="54">
        <v>314</v>
      </c>
      <c r="Z44" s="54">
        <f t="shared" si="4"/>
        <v>74.21875</v>
      </c>
      <c r="AA44" s="55">
        <f t="shared" si="5"/>
        <v>245.3125</v>
      </c>
    </row>
    <row r="45" spans="1:27" ht="15" customHeight="1">
      <c r="A45" s="4"/>
      <c r="B45" s="53" t="s">
        <v>64</v>
      </c>
      <c r="C45" s="52">
        <v>0.12</v>
      </c>
      <c r="D45" s="472">
        <v>193</v>
      </c>
      <c r="E45" s="472">
        <f t="shared" si="6"/>
        <v>570</v>
      </c>
      <c r="F45" s="472">
        <v>253</v>
      </c>
      <c r="G45" s="472">
        <v>317</v>
      </c>
      <c r="H45" s="472">
        <f t="shared" si="8"/>
        <v>1608.3333333333335</v>
      </c>
      <c r="I45" s="474">
        <f t="shared" si="7"/>
        <v>4750</v>
      </c>
      <c r="J45" s="4"/>
      <c r="K45" s="53" t="s">
        <v>105</v>
      </c>
      <c r="L45" s="52">
        <v>27.35</v>
      </c>
      <c r="M45" s="472">
        <v>158</v>
      </c>
      <c r="N45" s="472">
        <f>SUM(O45:P45)</f>
        <v>520</v>
      </c>
      <c r="O45" s="472">
        <v>264</v>
      </c>
      <c r="P45" s="472">
        <v>256</v>
      </c>
      <c r="Q45" s="472">
        <f t="shared" si="0"/>
        <v>5.776965265082267</v>
      </c>
      <c r="R45" s="474">
        <f t="shared" si="1"/>
        <v>19.012797074954296</v>
      </c>
      <c r="S45" s="4"/>
      <c r="T45" s="53" t="s">
        <v>110</v>
      </c>
      <c r="U45" s="52">
        <v>1.01</v>
      </c>
      <c r="V45" s="472">
        <v>44</v>
      </c>
      <c r="W45" s="472">
        <f t="shared" si="11"/>
        <v>184</v>
      </c>
      <c r="X45" s="54">
        <v>92</v>
      </c>
      <c r="Y45" s="54">
        <v>92</v>
      </c>
      <c r="Z45" s="54">
        <f t="shared" si="4"/>
        <v>43.56435643564357</v>
      </c>
      <c r="AA45" s="55">
        <f t="shared" si="5"/>
        <v>182.17821782178217</v>
      </c>
    </row>
    <row r="46" spans="1:27" ht="15" customHeight="1">
      <c r="A46" s="4"/>
      <c r="B46" s="53" t="s">
        <v>68</v>
      </c>
      <c r="C46" s="52">
        <v>0.11</v>
      </c>
      <c r="D46" s="472">
        <v>203</v>
      </c>
      <c r="E46" s="472">
        <f t="shared" si="6"/>
        <v>627</v>
      </c>
      <c r="F46" s="472">
        <v>304</v>
      </c>
      <c r="G46" s="472">
        <v>323</v>
      </c>
      <c r="H46" s="472">
        <f t="shared" si="8"/>
        <v>1845.4545454545455</v>
      </c>
      <c r="I46" s="474">
        <f t="shared" si="7"/>
        <v>5700</v>
      </c>
      <c r="K46" s="111"/>
      <c r="L46" s="54"/>
      <c r="M46" s="54"/>
      <c r="N46" s="54"/>
      <c r="O46" s="54"/>
      <c r="P46" s="54"/>
      <c r="Q46" s="54"/>
      <c r="R46" s="55"/>
      <c r="S46" s="4"/>
      <c r="T46" s="53" t="s">
        <v>114</v>
      </c>
      <c r="U46" s="52">
        <v>1.9</v>
      </c>
      <c r="V46" s="472">
        <v>109</v>
      </c>
      <c r="W46" s="472">
        <f t="shared" si="11"/>
        <v>407</v>
      </c>
      <c r="X46" s="54">
        <v>213</v>
      </c>
      <c r="Y46" s="54">
        <v>194</v>
      </c>
      <c r="Z46" s="54">
        <f t="shared" si="4"/>
        <v>57.36842105263158</v>
      </c>
      <c r="AA46" s="55">
        <f t="shared" si="5"/>
        <v>214.21052631578948</v>
      </c>
    </row>
    <row r="47" spans="1:27" ht="15" customHeight="1">
      <c r="A47" s="4"/>
      <c r="B47" s="53" t="s">
        <v>72</v>
      </c>
      <c r="C47" s="52">
        <v>0.08</v>
      </c>
      <c r="D47" s="472">
        <v>136</v>
      </c>
      <c r="E47" s="472">
        <f t="shared" si="6"/>
        <v>398</v>
      </c>
      <c r="F47" s="472">
        <v>198</v>
      </c>
      <c r="G47" s="472">
        <v>200</v>
      </c>
      <c r="H47" s="472">
        <f t="shared" si="8"/>
        <v>1700</v>
      </c>
      <c r="I47" s="474">
        <f t="shared" si="7"/>
        <v>4975</v>
      </c>
      <c r="K47" s="111"/>
      <c r="L47" s="54"/>
      <c r="M47" s="54"/>
      <c r="N47" s="54"/>
      <c r="O47" s="54"/>
      <c r="P47" s="54"/>
      <c r="Q47" s="54"/>
      <c r="R47" s="55"/>
      <c r="S47" s="4"/>
      <c r="T47" s="53" t="s">
        <v>117</v>
      </c>
      <c r="U47" s="52">
        <v>1.92</v>
      </c>
      <c r="V47" s="472">
        <v>143</v>
      </c>
      <c r="W47" s="472">
        <f t="shared" si="11"/>
        <v>470</v>
      </c>
      <c r="X47" s="54">
        <v>224</v>
      </c>
      <c r="Y47" s="54">
        <v>246</v>
      </c>
      <c r="Z47" s="54">
        <f t="shared" si="4"/>
        <v>74.47916666666667</v>
      </c>
      <c r="AA47" s="55">
        <f t="shared" si="5"/>
        <v>244.79166666666669</v>
      </c>
    </row>
    <row r="48" spans="2:27" ht="15" customHeight="1">
      <c r="B48" s="111"/>
      <c r="C48" s="54"/>
      <c r="D48" s="54"/>
      <c r="E48" s="54"/>
      <c r="F48" s="54"/>
      <c r="G48" s="54"/>
      <c r="H48" s="54"/>
      <c r="I48" s="55"/>
      <c r="K48" s="111"/>
      <c r="L48" s="54"/>
      <c r="M48" s="54"/>
      <c r="N48" s="54"/>
      <c r="O48" s="54"/>
      <c r="P48" s="54"/>
      <c r="Q48" s="54"/>
      <c r="R48" s="55"/>
      <c r="S48" s="4"/>
      <c r="T48" s="53" t="s">
        <v>121</v>
      </c>
      <c r="U48" s="52">
        <v>4.36</v>
      </c>
      <c r="V48" s="472">
        <v>156</v>
      </c>
      <c r="W48" s="472">
        <f t="shared" si="11"/>
        <v>556</v>
      </c>
      <c r="X48" s="54">
        <v>292</v>
      </c>
      <c r="Y48" s="54">
        <v>264</v>
      </c>
      <c r="Z48" s="54">
        <f t="shared" si="4"/>
        <v>35.77981651376147</v>
      </c>
      <c r="AA48" s="55">
        <f t="shared" si="5"/>
        <v>127.5229357798165</v>
      </c>
    </row>
    <row r="49" spans="2:27" ht="15" customHeight="1">
      <c r="B49" s="111"/>
      <c r="C49" s="54"/>
      <c r="D49" s="54"/>
      <c r="E49" s="54"/>
      <c r="F49" s="54"/>
      <c r="G49" s="54"/>
      <c r="H49" s="54"/>
      <c r="I49" s="55"/>
      <c r="J49" s="4"/>
      <c r="K49" s="111"/>
      <c r="L49" s="54"/>
      <c r="M49" s="54"/>
      <c r="N49" s="54"/>
      <c r="O49" s="54"/>
      <c r="P49" s="54"/>
      <c r="Q49" s="54"/>
      <c r="R49" s="55"/>
      <c r="S49" s="4"/>
      <c r="T49" s="53" t="s">
        <v>125</v>
      </c>
      <c r="U49" s="52">
        <v>2.61</v>
      </c>
      <c r="V49" s="472">
        <v>258</v>
      </c>
      <c r="W49" s="472">
        <f t="shared" si="11"/>
        <v>845</v>
      </c>
      <c r="X49" s="54">
        <v>411</v>
      </c>
      <c r="Y49" s="54">
        <v>434</v>
      </c>
      <c r="Z49" s="54">
        <f t="shared" si="4"/>
        <v>98.85057471264368</v>
      </c>
      <c r="AA49" s="55">
        <f t="shared" si="5"/>
        <v>323.7547892720307</v>
      </c>
    </row>
    <row r="50" spans="1:27" ht="15" customHeight="1">
      <c r="A50" s="57"/>
      <c r="B50" s="115"/>
      <c r="C50" s="114"/>
      <c r="D50" s="114"/>
      <c r="E50" s="114"/>
      <c r="F50" s="114"/>
      <c r="G50" s="114"/>
      <c r="H50" s="114"/>
      <c r="I50" s="61"/>
      <c r="J50" s="57"/>
      <c r="K50" s="115"/>
      <c r="L50" s="114"/>
      <c r="M50" s="114"/>
      <c r="N50" s="114"/>
      <c r="O50" s="114"/>
      <c r="P50" s="114"/>
      <c r="Q50" s="114"/>
      <c r="R50" s="61"/>
      <c r="S50" s="57"/>
      <c r="T50" s="58" t="s">
        <v>129</v>
      </c>
      <c r="U50" s="59">
        <v>1</v>
      </c>
      <c r="V50" s="477">
        <v>54</v>
      </c>
      <c r="W50" s="477">
        <f t="shared" si="11"/>
        <v>186</v>
      </c>
      <c r="X50" s="114">
        <v>97</v>
      </c>
      <c r="Y50" s="114">
        <v>89</v>
      </c>
      <c r="Z50" s="114">
        <f t="shared" si="4"/>
        <v>54</v>
      </c>
      <c r="AA50" s="61">
        <f t="shared" si="5"/>
        <v>186</v>
      </c>
    </row>
    <row r="51" ht="19.5" customHeight="1">
      <c r="A51" s="3" t="s">
        <v>491</v>
      </c>
    </row>
    <row r="52" ht="12">
      <c r="O52" s="147"/>
    </row>
  </sheetData>
  <mergeCells count="46">
    <mergeCell ref="AB5:AC5"/>
    <mergeCell ref="AB10:AC10"/>
    <mergeCell ref="AB14:AC14"/>
    <mergeCell ref="AB17:AC17"/>
    <mergeCell ref="AJ3:AJ4"/>
    <mergeCell ref="Z3:Z4"/>
    <mergeCell ref="AA3:AA4"/>
    <mergeCell ref="AB3:AC4"/>
    <mergeCell ref="AD3:AD4"/>
    <mergeCell ref="AE3:AE4"/>
    <mergeCell ref="AF3:AH3"/>
    <mergeCell ref="AI3:AI4"/>
    <mergeCell ref="S3:T4"/>
    <mergeCell ref="U3:U4"/>
    <mergeCell ref="V3:V4"/>
    <mergeCell ref="W3:Y3"/>
    <mergeCell ref="M3:M4"/>
    <mergeCell ref="N3:P3"/>
    <mergeCell ref="Q3:Q4"/>
    <mergeCell ref="R3:R4"/>
    <mergeCell ref="H3:H4"/>
    <mergeCell ref="I3:I4"/>
    <mergeCell ref="J3:K4"/>
    <mergeCell ref="L3:L4"/>
    <mergeCell ref="A3:B4"/>
    <mergeCell ref="C3:C4"/>
    <mergeCell ref="D3:D4"/>
    <mergeCell ref="E3:G3"/>
    <mergeCell ref="A1:I1"/>
    <mergeCell ref="J1:R1"/>
    <mergeCell ref="S1:AA1"/>
    <mergeCell ref="AB1:AJ1"/>
    <mergeCell ref="A5:B5"/>
    <mergeCell ref="J5:K5"/>
    <mergeCell ref="J17:K17"/>
    <mergeCell ref="J25:K25"/>
    <mergeCell ref="J35:K35"/>
    <mergeCell ref="J37:K37"/>
    <mergeCell ref="J41:K41"/>
    <mergeCell ref="S5:T5"/>
    <mergeCell ref="S18:T18"/>
    <mergeCell ref="S35:T35"/>
    <mergeCell ref="AB23:AC23"/>
    <mergeCell ref="AB22:AC22"/>
    <mergeCell ref="S42:T42"/>
    <mergeCell ref="AB24:AC24"/>
  </mergeCells>
  <printOptions/>
  <pageMargins left="0.75" right="0.76" top="0.48" bottom="0.33" header="0.27" footer="0.25"/>
  <pageSetup horizontalDpi="600" verticalDpi="600" orientation="portrait" paperSize="9" r:id="rId1"/>
  <colBreaks count="2" manualBreakCount="2">
    <brk id="9" max="65535" man="1"/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B58"/>
  <sheetViews>
    <sheetView zoomScaleSheetLayoutView="100" workbookViewId="0" topLeftCell="A1">
      <selection activeCell="L10" sqref="L10"/>
    </sheetView>
  </sheetViews>
  <sheetFormatPr defaultColWidth="9.00390625" defaultRowHeight="13.5"/>
  <cols>
    <col min="1" max="1" width="11.75390625" style="106" customWidth="1"/>
    <col min="2" max="4" width="9.875" style="106" customWidth="1"/>
    <col min="5" max="5" width="2.75390625" style="106" bestFit="1" customWidth="1"/>
    <col min="6" max="6" width="13.00390625" style="116" bestFit="1" customWidth="1"/>
    <col min="7" max="8" width="9.875" style="106" customWidth="1"/>
    <col min="9" max="9" width="9.875" style="106" bestFit="1" customWidth="1"/>
    <col min="10" max="10" width="6.75390625" style="106" customWidth="1"/>
    <col min="11" max="16384" width="9.00390625" style="106" customWidth="1"/>
  </cols>
  <sheetData>
    <row r="1" spans="1:9" s="36" customFormat="1" ht="21" customHeight="1">
      <c r="A1" s="613" t="s">
        <v>543</v>
      </c>
      <c r="B1" s="613"/>
      <c r="C1" s="613"/>
      <c r="D1" s="613"/>
      <c r="E1" s="613"/>
      <c r="F1" s="613"/>
      <c r="G1" s="613"/>
      <c r="H1" s="613"/>
      <c r="I1" s="613"/>
    </row>
    <row r="2" s="36" customFormat="1" ht="12.75" customHeight="1"/>
    <row r="3" spans="1:9" ht="87" customHeight="1">
      <c r="A3" s="47" t="s">
        <v>230</v>
      </c>
      <c r="B3" s="48" t="s">
        <v>231</v>
      </c>
      <c r="C3" s="49" t="s">
        <v>232</v>
      </c>
      <c r="D3" s="49" t="s">
        <v>233</v>
      </c>
      <c r="E3" s="104" t="s">
        <v>234</v>
      </c>
      <c r="F3" s="105" t="s">
        <v>235</v>
      </c>
      <c r="G3" s="49" t="s">
        <v>236</v>
      </c>
      <c r="H3" s="49" t="s">
        <v>237</v>
      </c>
      <c r="I3" s="50" t="s">
        <v>238</v>
      </c>
    </row>
    <row r="4" spans="1:9" s="146" customFormat="1" ht="16.5" customHeight="1">
      <c r="A4" s="199" t="s">
        <v>447</v>
      </c>
      <c r="B4" s="208">
        <f>SUM(B6:B20)</f>
        <v>52836</v>
      </c>
      <c r="C4" s="208">
        <f>SUM(C6:C20)</f>
        <v>4302</v>
      </c>
      <c r="D4" s="208">
        <f>SUM(D6:D20)</f>
        <v>19584</v>
      </c>
      <c r="E4" s="209"/>
      <c r="F4" s="444">
        <f>SUM(F6:F20)</f>
        <v>28673</v>
      </c>
      <c r="G4" s="211">
        <v>8.142175789234612</v>
      </c>
      <c r="H4" s="211">
        <v>37.06563706563706</v>
      </c>
      <c r="I4" s="212">
        <v>54.26792338557045</v>
      </c>
    </row>
    <row r="5" spans="1:9" s="146" customFormat="1" ht="6.75" customHeight="1">
      <c r="A5" s="207"/>
      <c r="B5" s="208"/>
      <c r="C5" s="208"/>
      <c r="D5" s="208"/>
      <c r="E5" s="209"/>
      <c r="F5" s="210"/>
      <c r="G5" s="211"/>
      <c r="H5" s="211"/>
      <c r="I5" s="212"/>
    </row>
    <row r="6" spans="1:12" ht="16.5" customHeight="1">
      <c r="A6" s="200" t="s">
        <v>239</v>
      </c>
      <c r="B6" s="201">
        <v>11822</v>
      </c>
      <c r="C6" s="201">
        <v>164</v>
      </c>
      <c r="D6" s="202">
        <v>3974</v>
      </c>
      <c r="E6" s="203"/>
      <c r="F6" s="204">
        <v>7617</v>
      </c>
      <c r="G6" s="205">
        <f aca="true" t="shared" si="0" ref="G6:G16">C6/B6*100</f>
        <v>1.3872441211300963</v>
      </c>
      <c r="H6" s="205">
        <f aca="true" t="shared" si="1" ref="H6:H16">D6/B6*100</f>
        <v>33.61529352055489</v>
      </c>
      <c r="I6" s="206">
        <f aca="true" t="shared" si="2" ref="I6:I16">F6/B6*100</f>
        <v>64.43072238199966</v>
      </c>
      <c r="J6" s="108"/>
      <c r="K6" s="108"/>
      <c r="L6" s="108"/>
    </row>
    <row r="7" spans="1:12" ht="16.5" customHeight="1">
      <c r="A7" s="53" t="s">
        <v>76</v>
      </c>
      <c r="B7" s="54">
        <v>7067</v>
      </c>
      <c r="C7" s="54">
        <v>526</v>
      </c>
      <c r="D7" s="109">
        <v>2845</v>
      </c>
      <c r="E7" s="110"/>
      <c r="F7" s="111">
        <v>3679</v>
      </c>
      <c r="G7" s="112">
        <f t="shared" si="0"/>
        <v>7.443045139380218</v>
      </c>
      <c r="H7" s="112">
        <f t="shared" si="1"/>
        <v>40.25753502193293</v>
      </c>
      <c r="I7" s="113">
        <f t="shared" si="2"/>
        <v>52.05886514787038</v>
      </c>
      <c r="J7" s="108"/>
      <c r="K7" s="108"/>
      <c r="L7" s="108"/>
    </row>
    <row r="8" spans="1:12" ht="16.5" customHeight="1">
      <c r="A8" s="53" t="s">
        <v>123</v>
      </c>
      <c r="B8" s="54">
        <v>1851</v>
      </c>
      <c r="C8" s="54">
        <v>287</v>
      </c>
      <c r="D8" s="109">
        <v>716</v>
      </c>
      <c r="E8" s="110"/>
      <c r="F8" s="111">
        <v>844</v>
      </c>
      <c r="G8" s="112">
        <f t="shared" si="0"/>
        <v>15.505132360886007</v>
      </c>
      <c r="H8" s="112">
        <f t="shared" si="1"/>
        <v>38.68179362506753</v>
      </c>
      <c r="I8" s="113">
        <f t="shared" si="2"/>
        <v>45.596974608319826</v>
      </c>
      <c r="J8" s="108"/>
      <c r="K8" s="108"/>
      <c r="L8" s="108"/>
    </row>
    <row r="9" spans="1:12" ht="16.5" customHeight="1">
      <c r="A9" s="53" t="s">
        <v>149</v>
      </c>
      <c r="B9" s="54">
        <v>5858</v>
      </c>
      <c r="C9" s="54">
        <v>561</v>
      </c>
      <c r="D9" s="109">
        <v>2114</v>
      </c>
      <c r="E9" s="110"/>
      <c r="F9" s="111">
        <v>3147</v>
      </c>
      <c r="G9" s="112">
        <f t="shared" si="0"/>
        <v>9.576647319904403</v>
      </c>
      <c r="H9" s="112">
        <f t="shared" si="1"/>
        <v>36.08740184363264</v>
      </c>
      <c r="I9" s="113">
        <f t="shared" si="2"/>
        <v>53.72140662342096</v>
      </c>
      <c r="J9" s="108"/>
      <c r="K9" s="108"/>
      <c r="L9" s="108"/>
    </row>
    <row r="10" spans="1:23" ht="16.5" customHeight="1">
      <c r="A10" s="53" t="s">
        <v>65</v>
      </c>
      <c r="B10" s="54">
        <v>1142</v>
      </c>
      <c r="C10" s="54">
        <v>157</v>
      </c>
      <c r="D10" s="109">
        <v>443</v>
      </c>
      <c r="E10" s="110"/>
      <c r="F10" s="111">
        <v>530</v>
      </c>
      <c r="G10" s="112">
        <f t="shared" si="0"/>
        <v>13.747810858143609</v>
      </c>
      <c r="H10" s="112">
        <f t="shared" si="1"/>
        <v>38.79159369527145</v>
      </c>
      <c r="I10" s="113">
        <f t="shared" si="2"/>
        <v>46.409807355516634</v>
      </c>
      <c r="J10" s="108"/>
      <c r="K10" s="108"/>
      <c r="L10" s="108"/>
      <c r="V10" s="615"/>
      <c r="W10" s="614"/>
    </row>
    <row r="11" spans="1:12" ht="16.5" customHeight="1">
      <c r="A11" s="53" t="s">
        <v>73</v>
      </c>
      <c r="B11" s="54">
        <v>567</v>
      </c>
      <c r="C11" s="54">
        <v>85</v>
      </c>
      <c r="D11" s="109">
        <v>184</v>
      </c>
      <c r="E11" s="110"/>
      <c r="F11" s="111">
        <v>298</v>
      </c>
      <c r="G11" s="112">
        <f t="shared" si="0"/>
        <v>14.991181657848324</v>
      </c>
      <c r="H11" s="112">
        <f t="shared" si="1"/>
        <v>32.451499118165785</v>
      </c>
      <c r="I11" s="113">
        <f t="shared" si="2"/>
        <v>52.557319223985886</v>
      </c>
      <c r="J11" s="108"/>
      <c r="K11" s="108"/>
      <c r="L11" s="108"/>
    </row>
    <row r="12" spans="1:12" ht="16.5" customHeight="1">
      <c r="A12" s="53" t="s">
        <v>89</v>
      </c>
      <c r="B12" s="54">
        <v>1264</v>
      </c>
      <c r="C12" s="54">
        <v>228</v>
      </c>
      <c r="D12" s="109">
        <v>457</v>
      </c>
      <c r="E12" s="110"/>
      <c r="F12" s="111">
        <v>575</v>
      </c>
      <c r="G12" s="112">
        <f t="shared" si="0"/>
        <v>18.037974683544302</v>
      </c>
      <c r="H12" s="112">
        <f t="shared" si="1"/>
        <v>36.155063291139236</v>
      </c>
      <c r="I12" s="113">
        <f t="shared" si="2"/>
        <v>45.49050632911392</v>
      </c>
      <c r="J12" s="108"/>
      <c r="K12" s="108"/>
      <c r="L12" s="108"/>
    </row>
    <row r="13" spans="1:12" ht="16.5" customHeight="1">
      <c r="A13" s="53" t="s">
        <v>109</v>
      </c>
      <c r="B13" s="54">
        <v>5195</v>
      </c>
      <c r="C13" s="54">
        <v>718</v>
      </c>
      <c r="D13" s="109">
        <v>1821</v>
      </c>
      <c r="E13" s="110"/>
      <c r="F13" s="111">
        <v>2620</v>
      </c>
      <c r="G13" s="112">
        <f t="shared" si="0"/>
        <v>13.820981713185757</v>
      </c>
      <c r="H13" s="112">
        <f t="shared" si="1"/>
        <v>35.05293551491819</v>
      </c>
      <c r="I13" s="113">
        <f t="shared" si="2"/>
        <v>50.43310875842156</v>
      </c>
      <c r="J13" s="108"/>
      <c r="K13" s="108"/>
      <c r="L13" s="108"/>
    </row>
    <row r="14" spans="1:12" ht="16.5" customHeight="1">
      <c r="A14" s="53" t="s">
        <v>443</v>
      </c>
      <c r="B14" s="54">
        <v>8177</v>
      </c>
      <c r="C14" s="54">
        <v>86</v>
      </c>
      <c r="D14" s="109">
        <v>3302</v>
      </c>
      <c r="E14" s="110"/>
      <c r="F14" s="111">
        <v>4718</v>
      </c>
      <c r="G14" s="112">
        <f t="shared" si="0"/>
        <v>1.0517304634951694</v>
      </c>
      <c r="H14" s="112">
        <f t="shared" si="1"/>
        <v>40.38155802861685</v>
      </c>
      <c r="I14" s="113">
        <f t="shared" si="2"/>
        <v>57.698422404304765</v>
      </c>
      <c r="J14" s="108"/>
      <c r="K14" s="108"/>
      <c r="L14" s="108"/>
    </row>
    <row r="15" spans="1:23" ht="16.5" customHeight="1">
      <c r="A15" s="53" t="s">
        <v>70</v>
      </c>
      <c r="B15" s="54">
        <v>1905</v>
      </c>
      <c r="C15" s="54">
        <v>225</v>
      </c>
      <c r="D15" s="109">
        <v>706</v>
      </c>
      <c r="E15" s="110"/>
      <c r="F15" s="111">
        <v>972</v>
      </c>
      <c r="G15" s="112">
        <f t="shared" si="0"/>
        <v>11.811023622047244</v>
      </c>
      <c r="H15" s="112">
        <f t="shared" si="1"/>
        <v>37.06036745406824</v>
      </c>
      <c r="I15" s="113">
        <f t="shared" si="2"/>
        <v>51.023622047244096</v>
      </c>
      <c r="J15" s="108"/>
      <c r="K15" s="108"/>
      <c r="L15" s="108"/>
      <c r="V15" s="615"/>
      <c r="W15" s="614"/>
    </row>
    <row r="16" spans="1:23" ht="16.5" customHeight="1">
      <c r="A16" s="53" t="s">
        <v>444</v>
      </c>
      <c r="B16" s="54">
        <v>2682</v>
      </c>
      <c r="C16" s="54">
        <v>547</v>
      </c>
      <c r="D16" s="109">
        <v>861</v>
      </c>
      <c r="E16" s="110"/>
      <c r="F16" s="111">
        <v>1266</v>
      </c>
      <c r="G16" s="112">
        <f t="shared" si="0"/>
        <v>20.395227442207307</v>
      </c>
      <c r="H16" s="112">
        <f t="shared" si="1"/>
        <v>32.10290827740492</v>
      </c>
      <c r="I16" s="113">
        <f t="shared" si="2"/>
        <v>47.20357941834452</v>
      </c>
      <c r="J16" s="108"/>
      <c r="K16" s="108"/>
      <c r="L16" s="108"/>
      <c r="V16" s="195"/>
      <c r="W16" s="194"/>
    </row>
    <row r="17" spans="1:23" ht="16.5" customHeight="1">
      <c r="A17" s="53" t="s">
        <v>324</v>
      </c>
      <c r="B17" s="54">
        <v>1918</v>
      </c>
      <c r="C17" s="54">
        <v>176</v>
      </c>
      <c r="D17" s="109">
        <v>769</v>
      </c>
      <c r="E17" s="110"/>
      <c r="F17" s="111">
        <v>964</v>
      </c>
      <c r="G17" s="112">
        <f>C17/B17*100</f>
        <v>9.176225234619395</v>
      </c>
      <c r="H17" s="112">
        <f>D17/B17*100</f>
        <v>40.09384775808134</v>
      </c>
      <c r="I17" s="113">
        <f>F17/B17*100</f>
        <v>50.2606882168926</v>
      </c>
      <c r="J17" s="108"/>
      <c r="K17" s="108"/>
      <c r="L17" s="108"/>
      <c r="V17" s="195"/>
      <c r="W17" s="194"/>
    </row>
    <row r="18" spans="1:23" ht="16.5" customHeight="1">
      <c r="A18" s="53" t="s">
        <v>377</v>
      </c>
      <c r="B18" s="54">
        <v>975</v>
      </c>
      <c r="C18" s="54">
        <v>185</v>
      </c>
      <c r="D18" s="109">
        <v>382</v>
      </c>
      <c r="E18" s="110"/>
      <c r="F18" s="111">
        <v>405</v>
      </c>
      <c r="G18" s="112">
        <f>C18/B18*100</f>
        <v>18.974358974358974</v>
      </c>
      <c r="H18" s="112">
        <f>D18/B18*100</f>
        <v>39.179487179487175</v>
      </c>
      <c r="I18" s="113">
        <f>F18/B18*100</f>
        <v>41.53846153846154</v>
      </c>
      <c r="J18" s="108"/>
      <c r="K18" s="108"/>
      <c r="L18" s="108"/>
      <c r="V18" s="195"/>
      <c r="W18" s="194"/>
    </row>
    <row r="19" spans="1:23" ht="16.5" customHeight="1">
      <c r="A19" s="53" t="s">
        <v>378</v>
      </c>
      <c r="B19" s="54">
        <v>748</v>
      </c>
      <c r="C19" s="54">
        <v>135</v>
      </c>
      <c r="D19" s="109">
        <v>298</v>
      </c>
      <c r="E19" s="110"/>
      <c r="F19" s="111">
        <v>310</v>
      </c>
      <c r="G19" s="112">
        <f>C19/B19*100</f>
        <v>18.048128342245988</v>
      </c>
      <c r="H19" s="112">
        <f>D19/B19*100</f>
        <v>39.839572192513366</v>
      </c>
      <c r="I19" s="113">
        <f>F19/B19*100</f>
        <v>41.44385026737968</v>
      </c>
      <c r="J19" s="108"/>
      <c r="K19" s="108"/>
      <c r="L19" s="108"/>
      <c r="V19" s="195"/>
      <c r="W19" s="194"/>
    </row>
    <row r="20" spans="1:12" ht="16.5" customHeight="1">
      <c r="A20" s="66" t="s">
        <v>445</v>
      </c>
      <c r="B20" s="114">
        <v>1665</v>
      </c>
      <c r="C20" s="114">
        <v>222</v>
      </c>
      <c r="D20" s="114">
        <v>712</v>
      </c>
      <c r="E20" s="61"/>
      <c r="F20" s="115">
        <v>728</v>
      </c>
      <c r="G20" s="197">
        <f>C20/B20*100</f>
        <v>13.333333333333334</v>
      </c>
      <c r="H20" s="197">
        <f>D20/B20*100</f>
        <v>42.76276276276276</v>
      </c>
      <c r="I20" s="198">
        <f>F20/B20*100</f>
        <v>43.72372372372372</v>
      </c>
      <c r="J20" s="108"/>
      <c r="K20" s="108"/>
      <c r="L20" s="108"/>
    </row>
    <row r="21" spans="1:9" s="29" customFormat="1" ht="15" customHeight="1">
      <c r="A21" s="155" t="s">
        <v>446</v>
      </c>
      <c r="B21" s="196"/>
      <c r="C21" s="196"/>
      <c r="D21" s="196"/>
      <c r="E21" s="196"/>
      <c r="F21" s="196"/>
      <c r="G21" s="196"/>
      <c r="H21" s="196"/>
      <c r="I21" s="196"/>
    </row>
    <row r="22" spans="1:23" s="29" customFormat="1" ht="14.25" customHeight="1">
      <c r="A22" s="155" t="s">
        <v>240</v>
      </c>
      <c r="V22" s="674"/>
      <c r="W22" s="616"/>
    </row>
    <row r="26" spans="22:23" ht="12">
      <c r="V26" s="615"/>
      <c r="W26" s="614"/>
    </row>
    <row r="27" spans="22:28" ht="12">
      <c r="V27" s="614"/>
      <c r="W27" s="614"/>
      <c r="X27" s="146"/>
      <c r="Y27" s="146"/>
      <c r="Z27" s="146"/>
      <c r="AA27" s="146"/>
      <c r="AB27" s="146"/>
    </row>
    <row r="28" spans="22:28" ht="12">
      <c r="V28" s="146"/>
      <c r="W28" s="146"/>
      <c r="X28" s="146"/>
      <c r="Y28" s="146"/>
      <c r="Z28" s="146"/>
      <c r="AA28" s="146"/>
      <c r="AB28" s="146"/>
    </row>
    <row r="58" ht="12">
      <c r="O58" s="150"/>
    </row>
  </sheetData>
  <mergeCells count="6">
    <mergeCell ref="A1:I1"/>
    <mergeCell ref="V27:W27"/>
    <mergeCell ref="V26:W26"/>
    <mergeCell ref="V22:W22"/>
    <mergeCell ref="V15:W15"/>
    <mergeCell ref="V10:W10"/>
  </mergeCells>
  <printOptions/>
  <pageMargins left="0.75" right="0.75" top="0.78" bottom="0.78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3"/>
  <sheetViews>
    <sheetView workbookViewId="0" topLeftCell="A1">
      <pane xSplit="2" ySplit="1" topLeftCell="G1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5" sqref="G5"/>
    </sheetView>
  </sheetViews>
  <sheetFormatPr defaultColWidth="9.00390625" defaultRowHeight="13.5"/>
  <cols>
    <col min="1" max="1" width="14.125" style="36" customWidth="1"/>
    <col min="2" max="2" width="25.50390625" style="36" customWidth="1"/>
    <col min="3" max="11" width="14.50390625" style="36" customWidth="1"/>
    <col min="12" max="16384" width="9.00390625" style="36" customWidth="1"/>
  </cols>
  <sheetData>
    <row r="1" spans="2:8" s="27" customFormat="1" ht="24" customHeight="1">
      <c r="B1" s="617" t="s">
        <v>535</v>
      </c>
      <c r="C1" s="617"/>
      <c r="D1" s="617"/>
      <c r="E1" s="617"/>
      <c r="F1" s="158"/>
      <c r="G1" s="158" t="s">
        <v>548</v>
      </c>
      <c r="H1" s="158"/>
    </row>
    <row r="2" spans="6:11" ht="24" customHeight="1">
      <c r="F2" s="37"/>
      <c r="G2" s="37"/>
      <c r="H2" s="161"/>
      <c r="K2" s="154" t="s">
        <v>267</v>
      </c>
    </row>
    <row r="3" spans="1:11" ht="15.75" customHeight="1">
      <c r="A3" s="620" t="s">
        <v>549</v>
      </c>
      <c r="B3" s="621"/>
      <c r="C3" s="681" t="s">
        <v>550</v>
      </c>
      <c r="D3" s="681"/>
      <c r="E3" s="681"/>
      <c r="F3" s="648" t="s">
        <v>551</v>
      </c>
      <c r="G3" s="649"/>
      <c r="H3" s="651"/>
      <c r="I3" s="649" t="s">
        <v>326</v>
      </c>
      <c r="J3" s="649"/>
      <c r="K3" s="651"/>
    </row>
    <row r="4" spans="1:11" ht="15.75" customHeight="1">
      <c r="A4" s="622"/>
      <c r="B4" s="606"/>
      <c r="C4" s="31" t="s">
        <v>213</v>
      </c>
      <c r="D4" s="28" t="s">
        <v>214</v>
      </c>
      <c r="E4" s="62" t="s">
        <v>215</v>
      </c>
      <c r="F4" s="157" t="s">
        <v>552</v>
      </c>
      <c r="G4" s="28" t="s">
        <v>553</v>
      </c>
      <c r="H4" s="62" t="s">
        <v>554</v>
      </c>
      <c r="I4" s="28" t="s">
        <v>552</v>
      </c>
      <c r="J4" s="28" t="s">
        <v>553</v>
      </c>
      <c r="K4" s="62" t="s">
        <v>554</v>
      </c>
    </row>
    <row r="5" spans="1:11" ht="12.75" customHeight="1">
      <c r="A5" s="607" t="s">
        <v>555</v>
      </c>
      <c r="B5" s="608"/>
      <c r="C5" s="65">
        <v>212</v>
      </c>
      <c r="D5" s="63">
        <v>309.7</v>
      </c>
      <c r="E5" s="64">
        <v>336.8</v>
      </c>
      <c r="F5" s="65">
        <v>213.5</v>
      </c>
      <c r="G5" s="63">
        <v>312.8</v>
      </c>
      <c r="H5" s="64">
        <v>340.4</v>
      </c>
      <c r="I5" s="63">
        <v>212.3</v>
      </c>
      <c r="J5" s="63">
        <v>314.7</v>
      </c>
      <c r="K5" s="64">
        <v>342.7</v>
      </c>
    </row>
    <row r="6" spans="1:11" ht="12.75" customHeight="1">
      <c r="A6" s="618" t="s">
        <v>556</v>
      </c>
      <c r="B6" s="619"/>
      <c r="C6" s="65">
        <v>2.9</v>
      </c>
      <c r="D6" s="63">
        <v>2.5</v>
      </c>
      <c r="E6" s="64">
        <v>1.6</v>
      </c>
      <c r="F6" s="65">
        <v>0.7</v>
      </c>
      <c r="G6" s="63">
        <v>1</v>
      </c>
      <c r="H6" s="64">
        <v>1.1</v>
      </c>
      <c r="I6" s="162" t="s">
        <v>557</v>
      </c>
      <c r="J6" s="63">
        <v>0.6</v>
      </c>
      <c r="K6" s="64">
        <v>0.7</v>
      </c>
    </row>
    <row r="7" spans="1:11" ht="12.75" customHeight="1">
      <c r="A7" s="618" t="s">
        <v>558</v>
      </c>
      <c r="B7" s="619"/>
      <c r="C7" s="65">
        <v>98.4</v>
      </c>
      <c r="D7" s="63">
        <v>99</v>
      </c>
      <c r="E7" s="64">
        <v>96.2</v>
      </c>
      <c r="F7" s="65">
        <v>97.8</v>
      </c>
      <c r="G7" s="63">
        <v>98.7</v>
      </c>
      <c r="H7" s="64">
        <v>95.8</v>
      </c>
      <c r="I7" s="63">
        <v>96.9</v>
      </c>
      <c r="J7" s="63">
        <v>98.8</v>
      </c>
      <c r="K7" s="64">
        <v>95.3</v>
      </c>
    </row>
    <row r="8" spans="1:11" ht="12.75" customHeight="1">
      <c r="A8" s="618" t="s">
        <v>559</v>
      </c>
      <c r="B8" s="619"/>
      <c r="C8" s="65"/>
      <c r="D8" s="63"/>
      <c r="E8" s="64"/>
      <c r="F8" s="65"/>
      <c r="G8" s="63"/>
      <c r="H8" s="64"/>
      <c r="I8" s="63"/>
      <c r="J8" s="63"/>
      <c r="K8" s="64"/>
    </row>
    <row r="9" spans="1:20" ht="12.75" customHeight="1">
      <c r="A9" s="37"/>
      <c r="B9" s="26" t="s">
        <v>560</v>
      </c>
      <c r="C9" s="65">
        <v>26.2</v>
      </c>
      <c r="D9" s="63">
        <v>25.1</v>
      </c>
      <c r="E9" s="64">
        <v>23</v>
      </c>
      <c r="F9" s="65">
        <v>24.3</v>
      </c>
      <c r="G9" s="63">
        <v>22.7</v>
      </c>
      <c r="H9" s="64">
        <v>21.4</v>
      </c>
      <c r="I9" s="63">
        <v>22.4</v>
      </c>
      <c r="J9" s="63">
        <v>21.3</v>
      </c>
      <c r="K9" s="64">
        <v>20.8</v>
      </c>
      <c r="S9" s="675"/>
      <c r="T9" s="675"/>
    </row>
    <row r="10" spans="1:11" ht="12.75" customHeight="1">
      <c r="A10" s="37"/>
      <c r="B10" s="26" t="s">
        <v>561</v>
      </c>
      <c r="C10" s="65">
        <v>25.1</v>
      </c>
      <c r="D10" s="63">
        <v>21.7</v>
      </c>
      <c r="E10" s="64">
        <v>20.9</v>
      </c>
      <c r="F10" s="65">
        <v>28.9</v>
      </c>
      <c r="G10" s="63">
        <v>25.5</v>
      </c>
      <c r="H10" s="64">
        <v>25.5</v>
      </c>
      <c r="I10" s="63">
        <v>32.6</v>
      </c>
      <c r="J10" s="63">
        <v>29.2</v>
      </c>
      <c r="K10" s="64">
        <v>30.5</v>
      </c>
    </row>
    <row r="11" spans="1:11" ht="12.75" customHeight="1">
      <c r="A11" s="37"/>
      <c r="B11" s="26" t="s">
        <v>562</v>
      </c>
      <c r="C11" s="65">
        <v>51.2</v>
      </c>
      <c r="D11" s="63">
        <v>46.8</v>
      </c>
      <c r="E11" s="64">
        <v>43.9</v>
      </c>
      <c r="F11" s="65">
        <v>53.2</v>
      </c>
      <c r="G11" s="63">
        <v>48.2</v>
      </c>
      <c r="H11" s="64">
        <v>46.9</v>
      </c>
      <c r="I11" s="63">
        <v>54.9</v>
      </c>
      <c r="J11" s="63">
        <v>50.6</v>
      </c>
      <c r="K11" s="64">
        <v>51.4</v>
      </c>
    </row>
    <row r="12" spans="1:11" ht="12.75" customHeight="1">
      <c r="A12" s="37"/>
      <c r="B12" s="26" t="s">
        <v>563</v>
      </c>
      <c r="C12" s="65">
        <v>95.8</v>
      </c>
      <c r="D12" s="63">
        <v>86.4</v>
      </c>
      <c r="E12" s="64">
        <v>91.2</v>
      </c>
      <c r="F12" s="65">
        <v>118.9</v>
      </c>
      <c r="G12" s="63">
        <v>112.3</v>
      </c>
      <c r="H12" s="64">
        <v>119.1</v>
      </c>
      <c r="I12" s="63">
        <v>145.7</v>
      </c>
      <c r="J12" s="63">
        <v>137</v>
      </c>
      <c r="K12" s="64">
        <v>146.5</v>
      </c>
    </row>
    <row r="13" spans="1:20" ht="12.75" customHeight="1">
      <c r="A13" s="618" t="s">
        <v>564</v>
      </c>
      <c r="B13" s="619"/>
      <c r="C13" s="65">
        <v>67.1</v>
      </c>
      <c r="D13" s="63">
        <v>65.7</v>
      </c>
      <c r="E13" s="64">
        <v>63.6</v>
      </c>
      <c r="F13" s="65">
        <v>65.1</v>
      </c>
      <c r="G13" s="63">
        <v>63.8</v>
      </c>
      <c r="H13" s="64">
        <v>61.1</v>
      </c>
      <c r="I13" s="63">
        <v>63.8</v>
      </c>
      <c r="J13" s="63">
        <v>63.4</v>
      </c>
      <c r="K13" s="64">
        <v>61.5</v>
      </c>
      <c r="S13" s="675"/>
      <c r="T13" s="675"/>
    </row>
    <row r="14" spans="1:11" ht="12.75" customHeight="1">
      <c r="A14" s="37"/>
      <c r="B14" s="26" t="s">
        <v>243</v>
      </c>
      <c r="C14" s="65">
        <v>81.1</v>
      </c>
      <c r="D14" s="63">
        <v>80.2</v>
      </c>
      <c r="E14" s="64">
        <v>78.8</v>
      </c>
      <c r="F14" s="65">
        <v>78.2</v>
      </c>
      <c r="G14" s="63">
        <v>77.1</v>
      </c>
      <c r="H14" s="64">
        <v>74.8</v>
      </c>
      <c r="I14" s="63">
        <v>77.1</v>
      </c>
      <c r="J14" s="63">
        <v>76.8</v>
      </c>
      <c r="K14" s="64">
        <v>75.3</v>
      </c>
    </row>
    <row r="15" spans="1:11" ht="12.75" customHeight="1">
      <c r="A15" s="37"/>
      <c r="B15" s="26" t="s">
        <v>244</v>
      </c>
      <c r="C15" s="65">
        <v>53.5</v>
      </c>
      <c r="D15" s="63">
        <v>51.6</v>
      </c>
      <c r="E15" s="64">
        <v>49.1</v>
      </c>
      <c r="F15" s="65">
        <v>52.5</v>
      </c>
      <c r="G15" s="63">
        <v>50.9</v>
      </c>
      <c r="H15" s="64">
        <v>48.2</v>
      </c>
      <c r="I15" s="63">
        <v>51.3</v>
      </c>
      <c r="J15" s="63">
        <v>50.6</v>
      </c>
      <c r="K15" s="64">
        <v>48.8</v>
      </c>
    </row>
    <row r="16" spans="1:20" ht="12.75" customHeight="1">
      <c r="A16" s="37"/>
      <c r="B16" s="26" t="s">
        <v>565</v>
      </c>
      <c r="C16" s="65">
        <v>2.3</v>
      </c>
      <c r="D16" s="63">
        <v>2.4</v>
      </c>
      <c r="E16" s="64">
        <v>2.7</v>
      </c>
      <c r="F16" s="65">
        <v>2.5</v>
      </c>
      <c r="G16" s="63">
        <v>4.1</v>
      </c>
      <c r="H16" s="64">
        <v>4.7</v>
      </c>
      <c r="I16" s="63">
        <v>3.5</v>
      </c>
      <c r="J16" s="63">
        <v>3.4</v>
      </c>
      <c r="K16" s="64">
        <v>3.7</v>
      </c>
      <c r="S16" s="675"/>
      <c r="T16" s="675"/>
    </row>
    <row r="17" spans="1:11" ht="12.75" customHeight="1">
      <c r="A17" s="618" t="s">
        <v>566</v>
      </c>
      <c r="B17" s="619"/>
      <c r="C17" s="65"/>
      <c r="D17" s="63"/>
      <c r="E17" s="64"/>
      <c r="F17" s="65"/>
      <c r="G17" s="63"/>
      <c r="H17" s="64"/>
      <c r="I17" s="63"/>
      <c r="J17" s="63"/>
      <c r="K17" s="64"/>
    </row>
    <row r="18" spans="1:11" ht="12.75" customHeight="1">
      <c r="A18" s="37"/>
      <c r="B18" s="26" t="s">
        <v>567</v>
      </c>
      <c r="C18" s="65">
        <v>10</v>
      </c>
      <c r="D18" s="63">
        <v>8.4</v>
      </c>
      <c r="E18" s="64">
        <v>6</v>
      </c>
      <c r="F18" s="65">
        <v>8.9</v>
      </c>
      <c r="G18" s="63">
        <v>7.2</v>
      </c>
      <c r="H18" s="64">
        <v>5</v>
      </c>
      <c r="I18" s="63">
        <v>8.1</v>
      </c>
      <c r="J18" s="63">
        <v>6.8</v>
      </c>
      <c r="K18" s="64">
        <v>4.8</v>
      </c>
    </row>
    <row r="19" spans="1:11" ht="12.75" customHeight="1">
      <c r="A19" s="37"/>
      <c r="B19" s="26" t="s">
        <v>180</v>
      </c>
      <c r="C19" s="65">
        <v>40.8</v>
      </c>
      <c r="D19" s="63">
        <v>37.4</v>
      </c>
      <c r="E19" s="64">
        <v>31.6</v>
      </c>
      <c r="F19" s="65">
        <v>39.8</v>
      </c>
      <c r="G19" s="63">
        <v>36</v>
      </c>
      <c r="H19" s="64">
        <v>29.5</v>
      </c>
      <c r="I19" s="63">
        <v>37.1</v>
      </c>
      <c r="J19" s="63">
        <v>32.6</v>
      </c>
      <c r="K19" s="64">
        <v>26.1</v>
      </c>
    </row>
    <row r="20" spans="1:20" ht="12.75" customHeight="1">
      <c r="A20" s="37"/>
      <c r="B20" s="26" t="s">
        <v>181</v>
      </c>
      <c r="C20" s="65">
        <v>49.2</v>
      </c>
      <c r="D20" s="63">
        <v>54</v>
      </c>
      <c r="E20" s="64">
        <v>61.8</v>
      </c>
      <c r="F20" s="65">
        <v>51</v>
      </c>
      <c r="G20" s="63">
        <v>56.1</v>
      </c>
      <c r="H20" s="64">
        <v>64.3</v>
      </c>
      <c r="I20" s="63">
        <v>54.3</v>
      </c>
      <c r="J20" s="63">
        <v>59.5</v>
      </c>
      <c r="K20" s="64">
        <v>67.2</v>
      </c>
      <c r="S20" s="675"/>
      <c r="T20" s="675"/>
    </row>
    <row r="21" spans="1:25" ht="12.75" customHeight="1">
      <c r="A21" s="618" t="s">
        <v>458</v>
      </c>
      <c r="B21" s="619"/>
      <c r="C21" s="65"/>
      <c r="D21" s="63"/>
      <c r="E21" s="64"/>
      <c r="F21" s="65"/>
      <c r="G21" s="63"/>
      <c r="H21" s="64"/>
      <c r="I21" s="63"/>
      <c r="J21" s="63"/>
      <c r="K21" s="64"/>
      <c r="S21" s="675"/>
      <c r="T21" s="675"/>
      <c r="U21" s="79"/>
      <c r="V21" s="79"/>
      <c r="W21" s="79"/>
      <c r="X21" s="79"/>
      <c r="Y21" s="79"/>
    </row>
    <row r="22" spans="1:25" ht="12.75" customHeight="1">
      <c r="A22" s="37"/>
      <c r="B22" s="26" t="s">
        <v>459</v>
      </c>
      <c r="C22" s="65">
        <v>10.1</v>
      </c>
      <c r="D22" s="63">
        <v>8.5</v>
      </c>
      <c r="E22" s="64">
        <v>5.9</v>
      </c>
      <c r="F22" s="65">
        <v>9</v>
      </c>
      <c r="G22" s="63">
        <v>7.2</v>
      </c>
      <c r="H22" s="64">
        <v>5</v>
      </c>
      <c r="I22" s="407">
        <v>8.2</v>
      </c>
      <c r="J22" s="408">
        <v>6.7</v>
      </c>
      <c r="K22" s="408">
        <v>4.8</v>
      </c>
      <c r="L22" s="37"/>
      <c r="S22" s="79"/>
      <c r="T22" s="79"/>
      <c r="U22" s="79"/>
      <c r="V22" s="79"/>
      <c r="W22" s="79"/>
      <c r="X22" s="79"/>
      <c r="Y22" s="79"/>
    </row>
    <row r="23" spans="1:12" ht="12.75" customHeight="1">
      <c r="A23" s="37"/>
      <c r="B23" s="26" t="s">
        <v>460</v>
      </c>
      <c r="C23" s="65">
        <v>42.5</v>
      </c>
      <c r="D23" s="63">
        <v>39.6</v>
      </c>
      <c r="E23" s="64">
        <v>33.8</v>
      </c>
      <c r="F23" s="65">
        <v>42.3</v>
      </c>
      <c r="G23" s="63">
        <v>39.1</v>
      </c>
      <c r="H23" s="64">
        <v>32.9</v>
      </c>
      <c r="I23" s="407">
        <v>41.2</v>
      </c>
      <c r="J23" s="408">
        <v>38.3</v>
      </c>
      <c r="K23" s="408">
        <v>31.7</v>
      </c>
      <c r="L23" s="37"/>
    </row>
    <row r="24" spans="1:12" ht="12.75" customHeight="1">
      <c r="A24" s="37"/>
      <c r="B24" s="26" t="s">
        <v>461</v>
      </c>
      <c r="C24" s="65">
        <v>18.8</v>
      </c>
      <c r="D24" s="63">
        <v>21.1</v>
      </c>
      <c r="E24" s="64">
        <v>24.1</v>
      </c>
      <c r="F24" s="65">
        <v>20.2</v>
      </c>
      <c r="G24" s="63">
        <v>22.3</v>
      </c>
      <c r="H24" s="64">
        <v>25.5</v>
      </c>
      <c r="I24" s="407">
        <v>20.7</v>
      </c>
      <c r="J24" s="408">
        <v>23</v>
      </c>
      <c r="K24" s="408">
        <v>26.2</v>
      </c>
      <c r="L24" s="37"/>
    </row>
    <row r="25" spans="1:12" ht="12.75" customHeight="1">
      <c r="A25" s="37"/>
      <c r="B25" s="26" t="s">
        <v>462</v>
      </c>
      <c r="C25" s="65">
        <v>28.5</v>
      </c>
      <c r="D25" s="63">
        <v>30.6</v>
      </c>
      <c r="E25" s="64">
        <v>35.5</v>
      </c>
      <c r="F25" s="65">
        <v>28.4</v>
      </c>
      <c r="G25" s="63">
        <v>30.7</v>
      </c>
      <c r="H25" s="64">
        <v>35.5</v>
      </c>
      <c r="I25" s="407">
        <v>29.4</v>
      </c>
      <c r="J25" s="408">
        <v>31</v>
      </c>
      <c r="K25" s="408">
        <v>35.5</v>
      </c>
      <c r="L25" s="37"/>
    </row>
    <row r="26" spans="1:11" ht="12.75" customHeight="1">
      <c r="A26" s="618" t="s">
        <v>568</v>
      </c>
      <c r="B26" s="619"/>
      <c r="C26" s="65"/>
      <c r="D26" s="63"/>
      <c r="E26" s="64"/>
      <c r="F26" s="65"/>
      <c r="G26" s="63"/>
      <c r="H26" s="64"/>
      <c r="I26" s="63"/>
      <c r="J26" s="64"/>
      <c r="K26" s="64"/>
    </row>
    <row r="27" spans="1:11" ht="12.75" customHeight="1">
      <c r="A27" s="37"/>
      <c r="B27" s="26" t="s">
        <v>569</v>
      </c>
      <c r="C27" s="65">
        <v>76.9</v>
      </c>
      <c r="D27" s="63">
        <v>78.7</v>
      </c>
      <c r="E27" s="64">
        <v>81.2</v>
      </c>
      <c r="F27" s="65">
        <v>76.9</v>
      </c>
      <c r="G27" s="63">
        <v>81.1</v>
      </c>
      <c r="H27" s="64">
        <v>83</v>
      </c>
      <c r="I27" s="63">
        <v>80.5</v>
      </c>
      <c r="J27" s="63">
        <v>82.4</v>
      </c>
      <c r="K27" s="64">
        <v>84</v>
      </c>
    </row>
    <row r="28" spans="1:11" ht="12.75" customHeight="1">
      <c r="A28" s="37"/>
      <c r="B28" s="26" t="s">
        <v>570</v>
      </c>
      <c r="C28" s="65">
        <v>13.4</v>
      </c>
      <c r="D28" s="63">
        <v>12.8</v>
      </c>
      <c r="E28" s="64">
        <v>12.2</v>
      </c>
      <c r="F28" s="65">
        <v>13.4</v>
      </c>
      <c r="G28" s="63">
        <v>11.8</v>
      </c>
      <c r="H28" s="64">
        <v>11.4</v>
      </c>
      <c r="I28" s="63">
        <v>11.9</v>
      </c>
      <c r="J28" s="63">
        <v>11.2</v>
      </c>
      <c r="K28" s="64">
        <v>11</v>
      </c>
    </row>
    <row r="29" spans="1:11" ht="12.75" customHeight="1">
      <c r="A29" s="45"/>
      <c r="B29" s="66" t="s">
        <v>571</v>
      </c>
      <c r="C29" s="69">
        <v>9.7</v>
      </c>
      <c r="D29" s="67">
        <v>8.5</v>
      </c>
      <c r="E29" s="68">
        <v>6.6</v>
      </c>
      <c r="F29" s="69">
        <v>9.7</v>
      </c>
      <c r="G29" s="67">
        <v>7.1</v>
      </c>
      <c r="H29" s="68">
        <v>5.6</v>
      </c>
      <c r="I29" s="67">
        <v>7.6</v>
      </c>
      <c r="J29" s="67">
        <v>6.3</v>
      </c>
      <c r="K29" s="68">
        <v>5</v>
      </c>
    </row>
    <row r="30" ht="13.5" customHeight="1">
      <c r="A30" s="155" t="s">
        <v>266</v>
      </c>
    </row>
    <row r="31" spans="1:2" ht="13.5" customHeight="1">
      <c r="A31" s="159" t="s">
        <v>583</v>
      </c>
      <c r="B31" s="160"/>
    </row>
    <row r="32" spans="1:2" ht="12">
      <c r="A32" s="159" t="s">
        <v>584</v>
      </c>
      <c r="B32" s="159"/>
    </row>
    <row r="33" spans="1:2" ht="12">
      <c r="A33" s="159" t="s">
        <v>585</v>
      </c>
      <c r="B33" s="409"/>
    </row>
    <row r="35" spans="1:2" ht="12">
      <c r="A35" s="155"/>
      <c r="B35" s="155"/>
    </row>
    <row r="53" ht="12">
      <c r="L53" s="79"/>
    </row>
  </sheetData>
  <mergeCells count="18">
    <mergeCell ref="A5:B5"/>
    <mergeCell ref="C3:E3"/>
    <mergeCell ref="F3:H3"/>
    <mergeCell ref="A26:B26"/>
    <mergeCell ref="A8:B8"/>
    <mergeCell ref="A6:B6"/>
    <mergeCell ref="A7:B7"/>
    <mergeCell ref="A13:B13"/>
    <mergeCell ref="B1:E1"/>
    <mergeCell ref="S9:T9"/>
    <mergeCell ref="S21:T21"/>
    <mergeCell ref="S20:T20"/>
    <mergeCell ref="S16:T16"/>
    <mergeCell ref="S13:T13"/>
    <mergeCell ref="A17:B17"/>
    <mergeCell ref="A21:B21"/>
    <mergeCell ref="A3:B4"/>
    <mergeCell ref="I3:K3"/>
  </mergeCells>
  <printOptions/>
  <pageMargins left="0.75" right="0.78" top="0.78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workbookViewId="0" topLeftCell="A1">
      <selection activeCell="J6" sqref="J6"/>
    </sheetView>
  </sheetViews>
  <sheetFormatPr defaultColWidth="9.00390625" defaultRowHeight="13.5"/>
  <cols>
    <col min="1" max="8" width="10.875" style="36" customWidth="1"/>
    <col min="9" max="16384" width="9.00390625" style="36" customWidth="1"/>
  </cols>
  <sheetData>
    <row r="1" spans="1:8" s="27" customFormat="1" ht="21" customHeight="1">
      <c r="A1" s="617" t="s">
        <v>537</v>
      </c>
      <c r="B1" s="617"/>
      <c r="C1" s="617"/>
      <c r="D1" s="617"/>
      <c r="E1" s="617"/>
      <c r="F1" s="617"/>
      <c r="G1" s="617"/>
      <c r="H1" s="617"/>
    </row>
    <row r="2" spans="1:8" s="29" customFormat="1" ht="21" customHeight="1">
      <c r="A2" s="155" t="s">
        <v>411</v>
      </c>
      <c r="H2" s="154" t="s">
        <v>267</v>
      </c>
    </row>
    <row r="3" spans="1:8" ht="42" customHeight="1">
      <c r="A3" s="34" t="s">
        <v>9</v>
      </c>
      <c r="B3" s="35" t="s">
        <v>10</v>
      </c>
      <c r="C3" s="35" t="s">
        <v>12</v>
      </c>
      <c r="D3" s="35" t="s">
        <v>13</v>
      </c>
      <c r="E3" s="35" t="s">
        <v>11</v>
      </c>
      <c r="F3" s="35" t="s">
        <v>14</v>
      </c>
      <c r="G3" s="35" t="s">
        <v>15</v>
      </c>
      <c r="H3" s="33" t="s">
        <v>494</v>
      </c>
    </row>
    <row r="4" spans="1:9" ht="21" customHeight="1">
      <c r="A4" s="70" t="s">
        <v>217</v>
      </c>
      <c r="B4" s="71">
        <v>92924</v>
      </c>
      <c r="C4" s="71">
        <v>25366</v>
      </c>
      <c r="D4" s="63">
        <f>C4/B4%</f>
        <v>27.297576514140587</v>
      </c>
      <c r="E4" s="72">
        <v>489.94</v>
      </c>
      <c r="F4" s="63">
        <v>3.7</v>
      </c>
      <c r="G4" s="63">
        <f>E4/C4%</f>
        <v>1.9314830875975715</v>
      </c>
      <c r="H4" s="64">
        <f>C4/F4</f>
        <v>6855.675675675675</v>
      </c>
      <c r="I4" s="415"/>
    </row>
    <row r="5" spans="1:9" ht="21" customHeight="1">
      <c r="A5" s="70">
        <v>55</v>
      </c>
      <c r="B5" s="71">
        <v>95999</v>
      </c>
      <c r="C5" s="71">
        <v>29320</v>
      </c>
      <c r="D5" s="63">
        <f aca="true" t="shared" si="0" ref="D5:D10">C5/B5%</f>
        <v>30.541984812341795</v>
      </c>
      <c r="E5" s="72">
        <v>489.94</v>
      </c>
      <c r="F5" s="63">
        <v>5.7</v>
      </c>
      <c r="G5" s="63">
        <f aca="true" t="shared" si="1" ref="G5:G10">E5/C5%</f>
        <v>1.6710095497953616</v>
      </c>
      <c r="H5" s="64">
        <f aca="true" t="shared" si="2" ref="H5:H10">C5/F5</f>
        <v>5143.859649122807</v>
      </c>
      <c r="I5" s="415"/>
    </row>
    <row r="6" spans="1:9" ht="21" customHeight="1">
      <c r="A6" s="70">
        <v>60</v>
      </c>
      <c r="B6" s="71">
        <v>98820</v>
      </c>
      <c r="C6" s="71">
        <v>29151</v>
      </c>
      <c r="D6" s="63">
        <f t="shared" si="0"/>
        <v>29.499089253187613</v>
      </c>
      <c r="E6" s="72">
        <v>490.09</v>
      </c>
      <c r="F6" s="63">
        <v>5.8</v>
      </c>
      <c r="G6" s="63">
        <f t="shared" si="1"/>
        <v>1.6812116222428046</v>
      </c>
      <c r="H6" s="64">
        <f t="shared" si="2"/>
        <v>5026.0344827586205</v>
      </c>
      <c r="I6" s="415"/>
    </row>
    <row r="7" spans="1:9" ht="21" customHeight="1">
      <c r="A7" s="70" t="s">
        <v>216</v>
      </c>
      <c r="B7" s="71">
        <v>101099</v>
      </c>
      <c r="C7" s="71">
        <v>31892</v>
      </c>
      <c r="D7" s="63">
        <f t="shared" si="0"/>
        <v>31.54531696653775</v>
      </c>
      <c r="E7" s="72">
        <v>490.5</v>
      </c>
      <c r="F7" s="63">
        <v>6.7</v>
      </c>
      <c r="G7" s="63">
        <f t="shared" si="1"/>
        <v>1.538003261005895</v>
      </c>
      <c r="H7" s="64">
        <f t="shared" si="2"/>
        <v>4760</v>
      </c>
      <c r="I7" s="415"/>
    </row>
    <row r="8" spans="1:9" ht="21" customHeight="1">
      <c r="A8" s="70">
        <v>7</v>
      </c>
      <c r="B8" s="71">
        <v>104019</v>
      </c>
      <c r="C8" s="71">
        <v>34804</v>
      </c>
      <c r="D8" s="63">
        <f t="shared" si="0"/>
        <v>33.459271863794115</v>
      </c>
      <c r="E8" s="72">
        <v>490.62</v>
      </c>
      <c r="F8" s="63">
        <v>7.1</v>
      </c>
      <c r="G8" s="63">
        <f t="shared" si="1"/>
        <v>1.4096655556832547</v>
      </c>
      <c r="H8" s="64">
        <f t="shared" si="2"/>
        <v>4901.971830985915</v>
      </c>
      <c r="I8" s="415"/>
    </row>
    <row r="9" spans="1:23" ht="21" customHeight="1">
      <c r="A9" s="70">
        <v>12</v>
      </c>
      <c r="B9" s="71">
        <v>104764</v>
      </c>
      <c r="C9" s="71">
        <v>38531</v>
      </c>
      <c r="D9" s="63">
        <f t="shared" si="0"/>
        <v>36.77885533198427</v>
      </c>
      <c r="E9" s="72">
        <v>490.62</v>
      </c>
      <c r="F9" s="72">
        <v>7.75</v>
      </c>
      <c r="G9" s="63">
        <f t="shared" si="1"/>
        <v>1.273312397809556</v>
      </c>
      <c r="H9" s="64">
        <f t="shared" si="2"/>
        <v>4971.741935483871</v>
      </c>
      <c r="I9" s="415"/>
      <c r="V9" s="674"/>
      <c r="W9" s="675"/>
    </row>
    <row r="10" spans="1:9" ht="21" customHeight="1">
      <c r="A10" s="73">
        <v>17</v>
      </c>
      <c r="B10" s="74">
        <v>104148</v>
      </c>
      <c r="C10" s="74">
        <v>39451</v>
      </c>
      <c r="D10" s="67">
        <f t="shared" si="0"/>
        <v>37.879748050850715</v>
      </c>
      <c r="E10" s="75">
        <v>490.62</v>
      </c>
      <c r="F10" s="75">
        <v>7.9</v>
      </c>
      <c r="G10" s="67">
        <f t="shared" si="1"/>
        <v>1.2436186661935058</v>
      </c>
      <c r="H10" s="68">
        <f t="shared" si="2"/>
        <v>4993.79746835443</v>
      </c>
      <c r="I10" s="415"/>
    </row>
    <row r="11" s="29" customFormat="1" ht="21" customHeight="1">
      <c r="A11" s="155" t="s">
        <v>266</v>
      </c>
    </row>
    <row r="14" spans="22:23" ht="12">
      <c r="V14" s="674"/>
      <c r="W14" s="675"/>
    </row>
    <row r="18" spans="22:23" ht="12">
      <c r="V18" s="674"/>
      <c r="W18" s="675"/>
    </row>
    <row r="19" spans="22:28" ht="12">
      <c r="V19" s="675"/>
      <c r="W19" s="675"/>
      <c r="X19" s="79"/>
      <c r="Y19" s="79"/>
      <c r="Z19" s="79"/>
      <c r="AA19" s="79"/>
      <c r="AB19" s="79"/>
    </row>
    <row r="20" spans="22:28" ht="12">
      <c r="V20" s="79"/>
      <c r="W20" s="79"/>
      <c r="X20" s="79"/>
      <c r="Y20" s="79"/>
      <c r="Z20" s="79"/>
      <c r="AA20" s="79"/>
      <c r="AB20" s="79"/>
    </row>
    <row r="50" ht="12">
      <c r="O50" s="151"/>
    </row>
  </sheetData>
  <mergeCells count="5">
    <mergeCell ref="A1:H1"/>
    <mergeCell ref="V19:W19"/>
    <mergeCell ref="V18:W18"/>
    <mergeCell ref="V14:W14"/>
    <mergeCell ref="V9:W9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B54"/>
  <sheetViews>
    <sheetView workbookViewId="0" topLeftCell="A1">
      <selection activeCell="C24" sqref="C23:C24"/>
    </sheetView>
  </sheetViews>
  <sheetFormatPr defaultColWidth="9.00390625" defaultRowHeight="13.5"/>
  <cols>
    <col min="1" max="1" width="9.125" style="36" customWidth="1"/>
    <col min="2" max="2" width="8.375" style="36" customWidth="1"/>
    <col min="3" max="8" width="12.375" style="36" customWidth="1"/>
    <col min="9" max="9" width="17.75390625" style="36" customWidth="1"/>
    <col min="10" max="18" width="9.00390625" style="36" customWidth="1"/>
    <col min="19" max="19" width="0.2421875" style="36" customWidth="1"/>
    <col min="20" max="16384" width="9.00390625" style="36" customWidth="1"/>
  </cols>
  <sheetData>
    <row r="1" spans="2:8" s="27" customFormat="1" ht="21" customHeight="1">
      <c r="B1" s="617" t="s">
        <v>536</v>
      </c>
      <c r="C1" s="617"/>
      <c r="D1" s="617"/>
      <c r="E1" s="617"/>
      <c r="F1" s="617"/>
      <c r="G1" s="617"/>
      <c r="H1" s="617"/>
    </row>
    <row r="2" spans="1:8" s="29" customFormat="1" ht="21" customHeight="1">
      <c r="A2" s="29" t="s">
        <v>600</v>
      </c>
      <c r="H2" s="154" t="s">
        <v>267</v>
      </c>
    </row>
    <row r="3" spans="1:8" ht="21" customHeight="1">
      <c r="A3" s="683" t="s">
        <v>577</v>
      </c>
      <c r="B3" s="684"/>
      <c r="C3" s="682" t="s">
        <v>16</v>
      </c>
      <c r="D3" s="682" t="s">
        <v>212</v>
      </c>
      <c r="E3" s="649" t="s">
        <v>17</v>
      </c>
      <c r="F3" s="649"/>
      <c r="G3" s="649"/>
      <c r="H3" s="650" t="s">
        <v>18</v>
      </c>
    </row>
    <row r="4" spans="1:8" ht="21" customHeight="1">
      <c r="A4" s="685"/>
      <c r="B4" s="686"/>
      <c r="C4" s="649"/>
      <c r="D4" s="649"/>
      <c r="E4" s="32" t="s">
        <v>19</v>
      </c>
      <c r="F4" s="32" t="s">
        <v>20</v>
      </c>
      <c r="G4" s="32" t="s">
        <v>21</v>
      </c>
      <c r="H4" s="651"/>
    </row>
    <row r="5" spans="1:8" ht="21" customHeight="1">
      <c r="A5" s="689" t="s">
        <v>216</v>
      </c>
      <c r="B5" s="426" t="s">
        <v>435</v>
      </c>
      <c r="C5" s="416">
        <v>90191</v>
      </c>
      <c r="D5" s="416">
        <v>90038</v>
      </c>
      <c r="E5" s="416">
        <f>C5-D5</f>
        <v>153</v>
      </c>
      <c r="F5" s="416">
        <v>11435</v>
      </c>
      <c r="G5" s="416">
        <v>11282</v>
      </c>
      <c r="H5" s="417">
        <f>C5/D5%</f>
        <v>100.1699282525156</v>
      </c>
    </row>
    <row r="6" spans="1:8" ht="21" customHeight="1">
      <c r="A6" s="691"/>
      <c r="B6" s="427" t="s">
        <v>323</v>
      </c>
      <c r="C6" s="418">
        <v>9974</v>
      </c>
      <c r="D6" s="418">
        <v>11052</v>
      </c>
      <c r="E6" s="418">
        <f aca="true" t="shared" si="0" ref="E6:E12">C6-D6</f>
        <v>-1078</v>
      </c>
      <c r="F6" s="418">
        <v>1162</v>
      </c>
      <c r="G6" s="418">
        <v>2240</v>
      </c>
      <c r="H6" s="419">
        <f aca="true" t="shared" si="1" ref="H6:H12">C6/D6%</f>
        <v>90.2461093014839</v>
      </c>
    </row>
    <row r="7" spans="1:23" ht="21" customHeight="1">
      <c r="A7" s="692">
        <v>7</v>
      </c>
      <c r="B7" s="428" t="s">
        <v>435</v>
      </c>
      <c r="C7" s="76">
        <v>92152</v>
      </c>
      <c r="D7" s="76">
        <v>93053</v>
      </c>
      <c r="E7" s="416">
        <f t="shared" si="0"/>
        <v>-901</v>
      </c>
      <c r="F7" s="76">
        <v>13013</v>
      </c>
      <c r="G7" s="76">
        <v>13914</v>
      </c>
      <c r="H7" s="417">
        <f t="shared" si="1"/>
        <v>99.03173460286074</v>
      </c>
      <c r="V7" s="674"/>
      <c r="W7" s="675"/>
    </row>
    <row r="8" spans="1:23" ht="21" customHeight="1">
      <c r="A8" s="692"/>
      <c r="B8" s="428" t="s">
        <v>323</v>
      </c>
      <c r="C8" s="76">
        <v>9895</v>
      </c>
      <c r="D8" s="76">
        <v>10966</v>
      </c>
      <c r="E8" s="418">
        <f t="shared" si="0"/>
        <v>-1071</v>
      </c>
      <c r="F8" s="418">
        <v>1354</v>
      </c>
      <c r="G8" s="418">
        <v>2425</v>
      </c>
      <c r="H8" s="419">
        <f t="shared" si="1"/>
        <v>90.23344884187489</v>
      </c>
      <c r="V8" s="243"/>
      <c r="W8" s="244"/>
    </row>
    <row r="9" spans="1:23" ht="21" customHeight="1">
      <c r="A9" s="689">
        <v>12</v>
      </c>
      <c r="B9" s="429" t="s">
        <v>435</v>
      </c>
      <c r="C9" s="416">
        <v>92741</v>
      </c>
      <c r="D9" s="416">
        <v>94055</v>
      </c>
      <c r="E9" s="416">
        <f t="shared" si="0"/>
        <v>-1314</v>
      </c>
      <c r="F9" s="416">
        <v>13893</v>
      </c>
      <c r="G9" s="416">
        <v>15207</v>
      </c>
      <c r="H9" s="417">
        <f t="shared" si="1"/>
        <v>98.60294508532242</v>
      </c>
      <c r="V9" s="243"/>
      <c r="W9" s="244"/>
    </row>
    <row r="10" spans="1:23" ht="21" customHeight="1">
      <c r="A10" s="691"/>
      <c r="B10" s="427" t="s">
        <v>323</v>
      </c>
      <c r="C10" s="418">
        <v>9747</v>
      </c>
      <c r="D10" s="418">
        <v>10635</v>
      </c>
      <c r="E10" s="418">
        <f t="shared" si="0"/>
        <v>-888</v>
      </c>
      <c r="F10" s="418">
        <v>1686</v>
      </c>
      <c r="G10" s="418">
        <v>2574</v>
      </c>
      <c r="H10" s="419">
        <f t="shared" si="1"/>
        <v>91.65021156558534</v>
      </c>
      <c r="V10" s="243"/>
      <c r="W10" s="244"/>
    </row>
    <row r="11" spans="1:23" ht="21" customHeight="1">
      <c r="A11" s="689">
        <v>17</v>
      </c>
      <c r="B11" s="429" t="s">
        <v>435</v>
      </c>
      <c r="C11" s="76">
        <v>92361</v>
      </c>
      <c r="D11" s="76">
        <v>93986</v>
      </c>
      <c r="E11" s="416">
        <f t="shared" si="0"/>
        <v>-1625</v>
      </c>
      <c r="F11" s="76">
        <v>14356</v>
      </c>
      <c r="G11" s="76">
        <v>15981</v>
      </c>
      <c r="H11" s="417">
        <f t="shared" si="1"/>
        <v>98.27101908794927</v>
      </c>
      <c r="V11" s="243"/>
      <c r="W11" s="244"/>
    </row>
    <row r="12" spans="1:8" ht="21" customHeight="1">
      <c r="A12" s="690"/>
      <c r="B12" s="430" t="s">
        <v>323</v>
      </c>
      <c r="C12" s="77">
        <v>9350</v>
      </c>
      <c r="D12" s="77">
        <v>10134</v>
      </c>
      <c r="E12" s="77">
        <f t="shared" si="0"/>
        <v>-784</v>
      </c>
      <c r="F12" s="77">
        <v>1869</v>
      </c>
      <c r="G12" s="77">
        <v>2653</v>
      </c>
      <c r="H12" s="78">
        <f t="shared" si="1"/>
        <v>92.2636668640221</v>
      </c>
    </row>
    <row r="13" spans="1:3" ht="21" customHeight="1">
      <c r="A13" s="687" t="s">
        <v>266</v>
      </c>
      <c r="B13" s="687"/>
      <c r="C13" s="687"/>
    </row>
    <row r="14" spans="1:7" ht="13.5" customHeight="1">
      <c r="A14" s="688"/>
      <c r="B14" s="688"/>
      <c r="C14" s="688"/>
      <c r="D14" s="688"/>
      <c r="E14" s="688"/>
      <c r="F14" s="688"/>
      <c r="G14" s="688"/>
    </row>
    <row r="15" spans="22:23" ht="12">
      <c r="V15" s="674"/>
      <c r="W15" s="675"/>
    </row>
    <row r="18" spans="22:23" ht="12">
      <c r="V18" s="674"/>
      <c r="W18" s="675"/>
    </row>
    <row r="22" spans="22:23" ht="12">
      <c r="V22" s="674"/>
      <c r="W22" s="675"/>
    </row>
    <row r="23" spans="22:28" ht="12">
      <c r="V23" s="675"/>
      <c r="W23" s="675"/>
      <c r="X23" s="79"/>
      <c r="Y23" s="79"/>
      <c r="Z23" s="79"/>
      <c r="AA23" s="79"/>
      <c r="AB23" s="79"/>
    </row>
    <row r="24" spans="22:28" ht="12">
      <c r="V24" s="79"/>
      <c r="W24" s="79"/>
      <c r="X24" s="79"/>
      <c r="Y24" s="79"/>
      <c r="Z24" s="79"/>
      <c r="AA24" s="79"/>
      <c r="AB24" s="79"/>
    </row>
    <row r="54" ht="12">
      <c r="O54" s="151"/>
    </row>
  </sheetData>
  <mergeCells count="17">
    <mergeCell ref="A13:C13"/>
    <mergeCell ref="A14:G14"/>
    <mergeCell ref="A11:A12"/>
    <mergeCell ref="A5:A6"/>
    <mergeCell ref="A7:A8"/>
    <mergeCell ref="A9:A10"/>
    <mergeCell ref="H3:H4"/>
    <mergeCell ref="B1:H1"/>
    <mergeCell ref="E3:G3"/>
    <mergeCell ref="C3:C4"/>
    <mergeCell ref="D3:D4"/>
    <mergeCell ref="A3:B4"/>
    <mergeCell ref="V7:W7"/>
    <mergeCell ref="V23:W23"/>
    <mergeCell ref="V22:W22"/>
    <mergeCell ref="V18:W18"/>
    <mergeCell ref="V15:W15"/>
  </mergeCells>
  <printOptions/>
  <pageMargins left="0.75" right="0.75" top="0.78" bottom="1" header="0.512" footer="0.512"/>
  <pageSetup horizontalDpi="600" verticalDpi="600" orientation="portrait" paperSize="9" scale="95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30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.25390625" style="36" customWidth="1"/>
    <col min="2" max="2" width="21.875" style="36" customWidth="1"/>
    <col min="3" max="13" width="7.75390625" style="36" customWidth="1"/>
    <col min="14" max="16" width="6.625" style="36" customWidth="1"/>
    <col min="17" max="17" width="8.625" style="36" customWidth="1"/>
    <col min="18" max="18" width="7.50390625" style="36" customWidth="1"/>
    <col min="19" max="25" width="6.625" style="36" customWidth="1"/>
    <col min="26" max="26" width="7.25390625" style="36" customWidth="1"/>
    <col min="27" max="27" width="7.875" style="36" customWidth="1"/>
    <col min="28" max="29" width="6.625" style="36" customWidth="1"/>
    <col min="30" max="16384" width="9.00390625" style="36" customWidth="1"/>
  </cols>
  <sheetData>
    <row r="1" spans="2:26" s="79" customFormat="1" ht="44.25" customHeight="1">
      <c r="B1" s="153"/>
      <c r="C1" s="153"/>
      <c r="D1" s="153"/>
      <c r="E1" s="153"/>
      <c r="F1" s="703" t="s">
        <v>538</v>
      </c>
      <c r="G1" s="703"/>
      <c r="H1" s="703"/>
      <c r="I1" s="703"/>
      <c r="J1" s="703"/>
      <c r="K1" s="703"/>
      <c r="L1" s="703"/>
      <c r="M1" s="703"/>
      <c r="N1" s="27" t="s">
        <v>572</v>
      </c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9" ht="20.25" customHeight="1">
      <c r="A2" s="704" t="s">
        <v>601</v>
      </c>
      <c r="B2" s="704"/>
      <c r="C2" s="441"/>
      <c r="D2" s="441"/>
      <c r="E2" s="441"/>
      <c r="F2" s="442"/>
      <c r="G2" s="442"/>
      <c r="H2" s="442"/>
      <c r="I2" s="442"/>
      <c r="J2" s="442"/>
      <c r="K2" s="442"/>
      <c r="L2" s="442"/>
      <c r="M2" s="442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693" t="s">
        <v>534</v>
      </c>
      <c r="AB2" s="693"/>
      <c r="AC2" s="693"/>
    </row>
    <row r="3" spans="1:29" s="80" customFormat="1" ht="30" customHeight="1">
      <c r="A3" s="648" t="s">
        <v>218</v>
      </c>
      <c r="B3" s="649"/>
      <c r="C3" s="649" t="s">
        <v>198</v>
      </c>
      <c r="D3" s="649"/>
      <c r="E3" s="649"/>
      <c r="F3" s="649"/>
      <c r="G3" s="649"/>
      <c r="H3" s="649"/>
      <c r="I3" s="649"/>
      <c r="J3" s="649"/>
      <c r="K3" s="649"/>
      <c r="L3" s="649" t="s">
        <v>199</v>
      </c>
      <c r="M3" s="649"/>
      <c r="N3" s="649"/>
      <c r="O3" s="649"/>
      <c r="P3" s="649"/>
      <c r="Q3" s="649"/>
      <c r="R3" s="649"/>
      <c r="S3" s="649"/>
      <c r="T3" s="649"/>
      <c r="U3" s="649" t="s">
        <v>200</v>
      </c>
      <c r="V3" s="649"/>
      <c r="W3" s="649"/>
      <c r="X3" s="649"/>
      <c r="Y3" s="649"/>
      <c r="Z3" s="649"/>
      <c r="AA3" s="649"/>
      <c r="AB3" s="649"/>
      <c r="AC3" s="651"/>
    </row>
    <row r="4" spans="1:29" s="80" customFormat="1" ht="30" customHeight="1">
      <c r="A4" s="648"/>
      <c r="B4" s="649"/>
      <c r="C4" s="694" t="s">
        <v>198</v>
      </c>
      <c r="D4" s="695" t="s">
        <v>219</v>
      </c>
      <c r="E4" s="695"/>
      <c r="F4" s="695"/>
      <c r="G4" s="695" t="s">
        <v>220</v>
      </c>
      <c r="H4" s="696" t="s">
        <v>409</v>
      </c>
      <c r="I4" s="698" t="s">
        <v>495</v>
      </c>
      <c r="J4" s="700" t="s">
        <v>221</v>
      </c>
      <c r="K4" s="700" t="s">
        <v>222</v>
      </c>
      <c r="L4" s="694" t="s">
        <v>198</v>
      </c>
      <c r="M4" s="695" t="s">
        <v>219</v>
      </c>
      <c r="N4" s="695"/>
      <c r="O4" s="695"/>
      <c r="P4" s="695" t="s">
        <v>220</v>
      </c>
      <c r="Q4" s="696" t="s">
        <v>409</v>
      </c>
      <c r="R4" s="698" t="s">
        <v>495</v>
      </c>
      <c r="S4" s="700" t="s">
        <v>221</v>
      </c>
      <c r="T4" s="700" t="s">
        <v>222</v>
      </c>
      <c r="U4" s="694" t="s">
        <v>198</v>
      </c>
      <c r="V4" s="695" t="s">
        <v>219</v>
      </c>
      <c r="W4" s="695"/>
      <c r="X4" s="695"/>
      <c r="Y4" s="695" t="s">
        <v>220</v>
      </c>
      <c r="Z4" s="696" t="s">
        <v>409</v>
      </c>
      <c r="AA4" s="698" t="s">
        <v>495</v>
      </c>
      <c r="AB4" s="700" t="s">
        <v>221</v>
      </c>
      <c r="AC4" s="701" t="s">
        <v>222</v>
      </c>
    </row>
    <row r="5" spans="1:29" s="80" customFormat="1" ht="30" customHeight="1">
      <c r="A5" s="648"/>
      <c r="B5" s="649"/>
      <c r="C5" s="694"/>
      <c r="D5" s="344" t="s">
        <v>198</v>
      </c>
      <c r="E5" s="344" t="s">
        <v>223</v>
      </c>
      <c r="F5" s="344" t="s">
        <v>224</v>
      </c>
      <c r="G5" s="695"/>
      <c r="H5" s="697"/>
      <c r="I5" s="699"/>
      <c r="J5" s="695"/>
      <c r="K5" s="695"/>
      <c r="L5" s="694"/>
      <c r="M5" s="345" t="s">
        <v>198</v>
      </c>
      <c r="N5" s="346" t="s">
        <v>223</v>
      </c>
      <c r="O5" s="346" t="s">
        <v>224</v>
      </c>
      <c r="P5" s="695"/>
      <c r="Q5" s="697"/>
      <c r="R5" s="699"/>
      <c r="S5" s="695"/>
      <c r="T5" s="695"/>
      <c r="U5" s="694"/>
      <c r="V5" s="344" t="s">
        <v>198</v>
      </c>
      <c r="W5" s="344" t="s">
        <v>223</v>
      </c>
      <c r="X5" s="344" t="s">
        <v>224</v>
      </c>
      <c r="Y5" s="695"/>
      <c r="Z5" s="697"/>
      <c r="AA5" s="699"/>
      <c r="AB5" s="695"/>
      <c r="AC5" s="702"/>
    </row>
    <row r="6" spans="1:29" s="37" customFormat="1" ht="30" customHeight="1">
      <c r="A6" s="81"/>
      <c r="B6" s="347" t="s">
        <v>198</v>
      </c>
      <c r="C6" s="348">
        <f>SUM(C7:C25)</f>
        <v>52836</v>
      </c>
      <c r="D6" s="348">
        <f>SUM(D7:D25)</f>
        <v>38783</v>
      </c>
      <c r="E6" s="348">
        <f aca="true" t="shared" si="0" ref="E6:AC6">SUM(E7:E25)</f>
        <v>33575</v>
      </c>
      <c r="F6" s="348">
        <f t="shared" si="0"/>
        <v>5208</v>
      </c>
      <c r="G6" s="348">
        <f t="shared" si="0"/>
        <v>3731</v>
      </c>
      <c r="H6" s="348">
        <f t="shared" si="0"/>
        <v>1460</v>
      </c>
      <c r="I6" s="348">
        <f t="shared" si="0"/>
        <v>4823</v>
      </c>
      <c r="J6" s="348">
        <f t="shared" si="0"/>
        <v>3865</v>
      </c>
      <c r="K6" s="348">
        <f t="shared" si="0"/>
        <v>168</v>
      </c>
      <c r="L6" s="348">
        <f t="shared" si="0"/>
        <v>30691</v>
      </c>
      <c r="M6" s="446">
        <f t="shared" si="0"/>
        <v>21822</v>
      </c>
      <c r="N6" s="445">
        <f t="shared" si="0"/>
        <v>20122</v>
      </c>
      <c r="O6" s="348">
        <f t="shared" si="0"/>
        <v>1700</v>
      </c>
      <c r="P6" s="348">
        <f t="shared" si="0"/>
        <v>2633</v>
      </c>
      <c r="Q6" s="348">
        <f t="shared" si="0"/>
        <v>1302</v>
      </c>
      <c r="R6" s="348">
        <f t="shared" si="0"/>
        <v>4043</v>
      </c>
      <c r="S6" s="348">
        <f t="shared" si="0"/>
        <v>879</v>
      </c>
      <c r="T6" s="348">
        <f t="shared" si="0"/>
        <v>7</v>
      </c>
      <c r="U6" s="348">
        <f t="shared" si="0"/>
        <v>22145</v>
      </c>
      <c r="V6" s="348">
        <f t="shared" si="0"/>
        <v>16961</v>
      </c>
      <c r="W6" s="348">
        <f t="shared" si="0"/>
        <v>13453</v>
      </c>
      <c r="X6" s="348">
        <f t="shared" si="0"/>
        <v>3508</v>
      </c>
      <c r="Y6" s="348">
        <f t="shared" si="0"/>
        <v>1098</v>
      </c>
      <c r="Z6" s="348">
        <f t="shared" si="0"/>
        <v>158</v>
      </c>
      <c r="AA6" s="348">
        <f t="shared" si="0"/>
        <v>780</v>
      </c>
      <c r="AB6" s="348">
        <f t="shared" si="0"/>
        <v>2986</v>
      </c>
      <c r="AC6" s="446">
        <f t="shared" si="0"/>
        <v>161</v>
      </c>
    </row>
    <row r="7" spans="1:29" s="37" customFormat="1" ht="30" customHeight="1">
      <c r="A7" s="372" t="s">
        <v>496</v>
      </c>
      <c r="B7" s="373" t="s">
        <v>497</v>
      </c>
      <c r="C7" s="374">
        <v>4211</v>
      </c>
      <c r="D7" s="374">
        <f>SUM(E7+F7)</f>
        <v>337</v>
      </c>
      <c r="E7" s="374">
        <v>219</v>
      </c>
      <c r="F7" s="374">
        <v>118</v>
      </c>
      <c r="G7" s="375">
        <v>53</v>
      </c>
      <c r="H7" s="375">
        <v>249</v>
      </c>
      <c r="I7" s="375">
        <v>1646</v>
      </c>
      <c r="J7" s="375">
        <v>1926</v>
      </c>
      <c r="K7" s="376" t="s">
        <v>225</v>
      </c>
      <c r="L7" s="374">
        <v>2316</v>
      </c>
      <c r="M7" s="377">
        <f>N7+O7</f>
        <v>150</v>
      </c>
      <c r="N7" s="378">
        <v>123</v>
      </c>
      <c r="O7" s="374">
        <v>27</v>
      </c>
      <c r="P7" s="375">
        <v>31</v>
      </c>
      <c r="Q7" s="375">
        <v>238</v>
      </c>
      <c r="R7" s="375">
        <v>1489</v>
      </c>
      <c r="S7" s="375">
        <v>408</v>
      </c>
      <c r="T7" s="379" t="s">
        <v>225</v>
      </c>
      <c r="U7" s="374">
        <v>1895</v>
      </c>
      <c r="V7" s="374">
        <f>W7+X7</f>
        <v>187</v>
      </c>
      <c r="W7" s="374">
        <v>96</v>
      </c>
      <c r="X7" s="374">
        <v>91</v>
      </c>
      <c r="Y7" s="375">
        <v>22</v>
      </c>
      <c r="Z7" s="380">
        <v>11</v>
      </c>
      <c r="AA7" s="380">
        <v>157</v>
      </c>
      <c r="AB7" s="375">
        <v>1518</v>
      </c>
      <c r="AC7" s="381" t="s">
        <v>225</v>
      </c>
    </row>
    <row r="8" spans="1:29" s="37" customFormat="1" ht="30" customHeight="1">
      <c r="A8" s="372" t="s">
        <v>498</v>
      </c>
      <c r="B8" s="373" t="s">
        <v>499</v>
      </c>
      <c r="C8" s="374">
        <v>81</v>
      </c>
      <c r="D8" s="374">
        <f aca="true" t="shared" si="1" ref="D8:D25">SUM(E8+F8)</f>
        <v>33</v>
      </c>
      <c r="E8" s="374">
        <v>24</v>
      </c>
      <c r="F8" s="374">
        <v>9</v>
      </c>
      <c r="G8" s="375">
        <v>5</v>
      </c>
      <c r="H8" s="375">
        <v>10</v>
      </c>
      <c r="I8" s="375">
        <v>22</v>
      </c>
      <c r="J8" s="375">
        <v>11</v>
      </c>
      <c r="K8" s="376" t="s">
        <v>225</v>
      </c>
      <c r="L8" s="374">
        <v>68</v>
      </c>
      <c r="M8" s="377">
        <f aca="true" t="shared" si="2" ref="M8:M25">N8+O8</f>
        <v>29</v>
      </c>
      <c r="N8" s="378">
        <v>21</v>
      </c>
      <c r="O8" s="374">
        <v>8</v>
      </c>
      <c r="P8" s="375">
        <v>4</v>
      </c>
      <c r="Q8" s="375">
        <v>10</v>
      </c>
      <c r="R8" s="375">
        <v>22</v>
      </c>
      <c r="S8" s="375">
        <v>3</v>
      </c>
      <c r="T8" s="379" t="s">
        <v>225</v>
      </c>
      <c r="U8" s="374">
        <v>13</v>
      </c>
      <c r="V8" s="374">
        <f aca="true" t="shared" si="3" ref="V8:V25">W8+X8</f>
        <v>4</v>
      </c>
      <c r="W8" s="374">
        <v>3</v>
      </c>
      <c r="X8" s="374">
        <v>1</v>
      </c>
      <c r="Y8" s="382">
        <v>1</v>
      </c>
      <c r="Z8" s="376" t="s">
        <v>225</v>
      </c>
      <c r="AA8" s="376" t="s">
        <v>225</v>
      </c>
      <c r="AB8" s="375">
        <v>8</v>
      </c>
      <c r="AC8" s="381" t="s">
        <v>225</v>
      </c>
    </row>
    <row r="9" spans="1:29" s="37" customFormat="1" ht="30" customHeight="1">
      <c r="A9" s="372" t="s">
        <v>500</v>
      </c>
      <c r="B9" s="373" t="s">
        <v>501</v>
      </c>
      <c r="C9" s="374">
        <v>10</v>
      </c>
      <c r="D9" s="374">
        <v>1</v>
      </c>
      <c r="E9" s="374">
        <v>1</v>
      </c>
      <c r="F9" s="383" t="s">
        <v>225</v>
      </c>
      <c r="G9" s="375">
        <v>6</v>
      </c>
      <c r="H9" s="382" t="s">
        <v>225</v>
      </c>
      <c r="I9" s="375">
        <v>2</v>
      </c>
      <c r="J9" s="375">
        <v>1</v>
      </c>
      <c r="K9" s="376" t="s">
        <v>225</v>
      </c>
      <c r="L9" s="374">
        <v>6</v>
      </c>
      <c r="M9" s="377">
        <v>1</v>
      </c>
      <c r="N9" s="378">
        <v>1</v>
      </c>
      <c r="O9" s="383" t="s">
        <v>225</v>
      </c>
      <c r="P9" s="375">
        <v>4</v>
      </c>
      <c r="Q9" s="382" t="s">
        <v>225</v>
      </c>
      <c r="R9" s="375">
        <v>1</v>
      </c>
      <c r="S9" s="382" t="s">
        <v>225</v>
      </c>
      <c r="T9" s="379" t="s">
        <v>225</v>
      </c>
      <c r="U9" s="374">
        <v>4</v>
      </c>
      <c r="V9" s="383" t="s">
        <v>225</v>
      </c>
      <c r="W9" s="383" t="s">
        <v>225</v>
      </c>
      <c r="X9" s="383" t="s">
        <v>225</v>
      </c>
      <c r="Y9" s="375">
        <v>2</v>
      </c>
      <c r="Z9" s="376" t="s">
        <v>225</v>
      </c>
      <c r="AA9" s="380">
        <v>1</v>
      </c>
      <c r="AB9" s="375">
        <v>1</v>
      </c>
      <c r="AC9" s="381" t="s">
        <v>225</v>
      </c>
    </row>
    <row r="10" spans="1:29" s="37" customFormat="1" ht="30" customHeight="1">
      <c r="A10" s="372" t="s">
        <v>502</v>
      </c>
      <c r="B10" s="373" t="s">
        <v>503</v>
      </c>
      <c r="C10" s="374">
        <v>143</v>
      </c>
      <c r="D10" s="374">
        <f t="shared" si="1"/>
        <v>123</v>
      </c>
      <c r="E10" s="374">
        <v>115</v>
      </c>
      <c r="F10" s="374">
        <v>8</v>
      </c>
      <c r="G10" s="375">
        <v>15</v>
      </c>
      <c r="H10" s="375">
        <v>1</v>
      </c>
      <c r="I10" s="375">
        <v>4</v>
      </c>
      <c r="J10" s="382" t="s">
        <v>225</v>
      </c>
      <c r="K10" s="376" t="s">
        <v>225</v>
      </c>
      <c r="L10" s="374">
        <v>115</v>
      </c>
      <c r="M10" s="377">
        <f t="shared" si="2"/>
        <v>100</v>
      </c>
      <c r="N10" s="378">
        <v>94</v>
      </c>
      <c r="O10" s="374">
        <v>6</v>
      </c>
      <c r="P10" s="375">
        <v>10</v>
      </c>
      <c r="Q10" s="375">
        <v>1</v>
      </c>
      <c r="R10" s="375">
        <v>4</v>
      </c>
      <c r="S10" s="382" t="s">
        <v>225</v>
      </c>
      <c r="T10" s="379" t="s">
        <v>225</v>
      </c>
      <c r="U10" s="374">
        <v>28</v>
      </c>
      <c r="V10" s="374">
        <f t="shared" si="3"/>
        <v>23</v>
      </c>
      <c r="W10" s="374">
        <v>21</v>
      </c>
      <c r="X10" s="374">
        <v>2</v>
      </c>
      <c r="Y10" s="375">
        <v>5</v>
      </c>
      <c r="Z10" s="376" t="s">
        <v>225</v>
      </c>
      <c r="AA10" s="376" t="s">
        <v>225</v>
      </c>
      <c r="AB10" s="382" t="s">
        <v>225</v>
      </c>
      <c r="AC10" s="381" t="s">
        <v>225</v>
      </c>
    </row>
    <row r="11" spans="1:29" s="37" customFormat="1" ht="30" customHeight="1">
      <c r="A11" s="372" t="s">
        <v>504</v>
      </c>
      <c r="B11" s="373" t="s">
        <v>505</v>
      </c>
      <c r="C11" s="374">
        <v>4832</v>
      </c>
      <c r="D11" s="374">
        <f t="shared" si="1"/>
        <v>2746</v>
      </c>
      <c r="E11" s="374">
        <v>2513</v>
      </c>
      <c r="F11" s="374">
        <v>233</v>
      </c>
      <c r="G11" s="375">
        <v>769</v>
      </c>
      <c r="H11" s="375">
        <v>301</v>
      </c>
      <c r="I11" s="375">
        <v>705</v>
      </c>
      <c r="J11" s="375">
        <v>308</v>
      </c>
      <c r="K11" s="376" t="s">
        <v>225</v>
      </c>
      <c r="L11" s="374">
        <v>4080</v>
      </c>
      <c r="M11" s="377">
        <f t="shared" si="2"/>
        <v>2363</v>
      </c>
      <c r="N11" s="378">
        <v>2182</v>
      </c>
      <c r="O11" s="374">
        <v>181</v>
      </c>
      <c r="P11" s="375">
        <v>569</v>
      </c>
      <c r="Q11" s="375">
        <v>298</v>
      </c>
      <c r="R11" s="375">
        <v>704</v>
      </c>
      <c r="S11" s="375">
        <v>144</v>
      </c>
      <c r="T11" s="379" t="s">
        <v>225</v>
      </c>
      <c r="U11" s="374">
        <v>752</v>
      </c>
      <c r="V11" s="374">
        <f t="shared" si="3"/>
        <v>383</v>
      </c>
      <c r="W11" s="374">
        <v>331</v>
      </c>
      <c r="X11" s="374">
        <v>52</v>
      </c>
      <c r="Y11" s="375">
        <v>200</v>
      </c>
      <c r="Z11" s="380">
        <v>3</v>
      </c>
      <c r="AA11" s="380">
        <v>1</v>
      </c>
      <c r="AB11" s="375">
        <v>164</v>
      </c>
      <c r="AC11" s="381" t="s">
        <v>225</v>
      </c>
    </row>
    <row r="12" spans="1:29" s="37" customFormat="1" ht="30" customHeight="1">
      <c r="A12" s="372" t="s">
        <v>506</v>
      </c>
      <c r="B12" s="373" t="s">
        <v>507</v>
      </c>
      <c r="C12" s="374">
        <v>14609</v>
      </c>
      <c r="D12" s="374">
        <f t="shared" si="1"/>
        <v>12240</v>
      </c>
      <c r="E12" s="374">
        <v>11162</v>
      </c>
      <c r="F12" s="374">
        <v>1078</v>
      </c>
      <c r="G12" s="375">
        <v>1193</v>
      </c>
      <c r="H12" s="375">
        <v>180</v>
      </c>
      <c r="I12" s="375">
        <v>489</v>
      </c>
      <c r="J12" s="375">
        <v>362</v>
      </c>
      <c r="K12" s="380">
        <v>145</v>
      </c>
      <c r="L12" s="374">
        <v>9759</v>
      </c>
      <c r="M12" s="377">
        <f t="shared" si="2"/>
        <v>8185</v>
      </c>
      <c r="N12" s="378">
        <v>7711</v>
      </c>
      <c r="O12" s="374">
        <v>474</v>
      </c>
      <c r="P12" s="375">
        <v>868</v>
      </c>
      <c r="Q12" s="375">
        <v>165</v>
      </c>
      <c r="R12" s="375">
        <v>447</v>
      </c>
      <c r="S12" s="375">
        <v>88</v>
      </c>
      <c r="T12" s="384">
        <v>6</v>
      </c>
      <c r="U12" s="374">
        <v>4850</v>
      </c>
      <c r="V12" s="374">
        <f t="shared" si="3"/>
        <v>4055</v>
      </c>
      <c r="W12" s="374">
        <v>3451</v>
      </c>
      <c r="X12" s="374">
        <v>604</v>
      </c>
      <c r="Y12" s="375">
        <v>325</v>
      </c>
      <c r="Z12" s="380">
        <v>15</v>
      </c>
      <c r="AA12" s="380">
        <v>42</v>
      </c>
      <c r="AB12" s="375">
        <v>274</v>
      </c>
      <c r="AC12" s="385">
        <v>139</v>
      </c>
    </row>
    <row r="13" spans="1:29" s="37" customFormat="1" ht="30" customHeight="1">
      <c r="A13" s="372" t="s">
        <v>508</v>
      </c>
      <c r="B13" s="437" t="s">
        <v>587</v>
      </c>
      <c r="C13" s="374">
        <v>167</v>
      </c>
      <c r="D13" s="374">
        <f t="shared" si="1"/>
        <v>165</v>
      </c>
      <c r="E13" s="374">
        <v>162</v>
      </c>
      <c r="F13" s="374">
        <v>3</v>
      </c>
      <c r="G13" s="375">
        <v>2</v>
      </c>
      <c r="H13" s="382" t="s">
        <v>225</v>
      </c>
      <c r="I13" s="382" t="s">
        <v>225</v>
      </c>
      <c r="J13" s="382" t="s">
        <v>225</v>
      </c>
      <c r="K13" s="376" t="s">
        <v>225</v>
      </c>
      <c r="L13" s="374">
        <v>134</v>
      </c>
      <c r="M13" s="377">
        <f t="shared" si="2"/>
        <v>132</v>
      </c>
      <c r="N13" s="378">
        <v>131</v>
      </c>
      <c r="O13" s="374">
        <v>1</v>
      </c>
      <c r="P13" s="375">
        <v>2</v>
      </c>
      <c r="Q13" s="382" t="s">
        <v>225</v>
      </c>
      <c r="R13" s="382" t="s">
        <v>225</v>
      </c>
      <c r="S13" s="382" t="s">
        <v>225</v>
      </c>
      <c r="T13" s="379" t="s">
        <v>225</v>
      </c>
      <c r="U13" s="374">
        <v>33</v>
      </c>
      <c r="V13" s="374">
        <f t="shared" si="3"/>
        <v>33</v>
      </c>
      <c r="W13" s="374">
        <v>31</v>
      </c>
      <c r="X13" s="374">
        <v>2</v>
      </c>
      <c r="Y13" s="382" t="s">
        <v>225</v>
      </c>
      <c r="Z13" s="376" t="s">
        <v>225</v>
      </c>
      <c r="AA13" s="376" t="s">
        <v>225</v>
      </c>
      <c r="AB13" s="382" t="s">
        <v>225</v>
      </c>
      <c r="AC13" s="381" t="s">
        <v>225</v>
      </c>
    </row>
    <row r="14" spans="1:29" s="37" customFormat="1" ht="30" customHeight="1">
      <c r="A14" s="372" t="s">
        <v>509</v>
      </c>
      <c r="B14" s="373" t="s">
        <v>384</v>
      </c>
      <c r="C14" s="374">
        <v>613</v>
      </c>
      <c r="D14" s="374">
        <f t="shared" si="1"/>
        <v>566</v>
      </c>
      <c r="E14" s="374">
        <v>533</v>
      </c>
      <c r="F14" s="374">
        <v>33</v>
      </c>
      <c r="G14" s="375">
        <v>29</v>
      </c>
      <c r="H14" s="375">
        <v>2</v>
      </c>
      <c r="I14" s="375">
        <v>12</v>
      </c>
      <c r="J14" s="375">
        <v>4</v>
      </c>
      <c r="K14" s="376" t="s">
        <v>225</v>
      </c>
      <c r="L14" s="374">
        <v>448</v>
      </c>
      <c r="M14" s="377">
        <f t="shared" si="2"/>
        <v>409</v>
      </c>
      <c r="N14" s="378">
        <v>395</v>
      </c>
      <c r="O14" s="374">
        <v>14</v>
      </c>
      <c r="P14" s="375">
        <v>23</v>
      </c>
      <c r="Q14" s="375">
        <v>2</v>
      </c>
      <c r="R14" s="375">
        <v>12</v>
      </c>
      <c r="S14" s="375">
        <v>2</v>
      </c>
      <c r="T14" s="379" t="s">
        <v>225</v>
      </c>
      <c r="U14" s="374">
        <v>165</v>
      </c>
      <c r="V14" s="374">
        <f t="shared" si="3"/>
        <v>157</v>
      </c>
      <c r="W14" s="374">
        <v>138</v>
      </c>
      <c r="X14" s="374">
        <v>19</v>
      </c>
      <c r="Y14" s="375">
        <v>6</v>
      </c>
      <c r="Z14" s="376" t="s">
        <v>225</v>
      </c>
      <c r="AA14" s="376" t="s">
        <v>225</v>
      </c>
      <c r="AB14" s="375">
        <v>2</v>
      </c>
      <c r="AC14" s="381" t="s">
        <v>225</v>
      </c>
    </row>
    <row r="15" spans="1:29" s="37" customFormat="1" ht="30" customHeight="1">
      <c r="A15" s="372" t="s">
        <v>385</v>
      </c>
      <c r="B15" s="373" t="s">
        <v>386</v>
      </c>
      <c r="C15" s="374">
        <v>2766</v>
      </c>
      <c r="D15" s="374">
        <f t="shared" si="1"/>
        <v>2441</v>
      </c>
      <c r="E15" s="374">
        <v>2115</v>
      </c>
      <c r="F15" s="374">
        <v>326</v>
      </c>
      <c r="G15" s="375">
        <v>131</v>
      </c>
      <c r="H15" s="375">
        <v>26</v>
      </c>
      <c r="I15" s="375">
        <v>151</v>
      </c>
      <c r="J15" s="375">
        <v>17</v>
      </c>
      <c r="K15" s="376" t="s">
        <v>225</v>
      </c>
      <c r="L15" s="374">
        <v>2079</v>
      </c>
      <c r="M15" s="377">
        <f t="shared" si="2"/>
        <v>1803</v>
      </c>
      <c r="N15" s="378">
        <v>1643</v>
      </c>
      <c r="O15" s="374">
        <v>160</v>
      </c>
      <c r="P15" s="375">
        <v>95</v>
      </c>
      <c r="Q15" s="375">
        <v>26</v>
      </c>
      <c r="R15" s="375">
        <v>147</v>
      </c>
      <c r="S15" s="375">
        <v>8</v>
      </c>
      <c r="T15" s="379" t="s">
        <v>225</v>
      </c>
      <c r="U15" s="374">
        <v>687</v>
      </c>
      <c r="V15" s="374">
        <f t="shared" si="3"/>
        <v>638</v>
      </c>
      <c r="W15" s="374">
        <v>472</v>
      </c>
      <c r="X15" s="374">
        <v>166</v>
      </c>
      <c r="Y15" s="375">
        <v>36</v>
      </c>
      <c r="Z15" s="376" t="s">
        <v>225</v>
      </c>
      <c r="AA15" s="380">
        <v>4</v>
      </c>
      <c r="AB15" s="375">
        <v>9</v>
      </c>
      <c r="AC15" s="381" t="s">
        <v>225</v>
      </c>
    </row>
    <row r="16" spans="1:29" s="37" customFormat="1" ht="30" customHeight="1">
      <c r="A16" s="372" t="s">
        <v>387</v>
      </c>
      <c r="B16" s="373" t="s">
        <v>388</v>
      </c>
      <c r="C16" s="374">
        <v>8285</v>
      </c>
      <c r="D16" s="374">
        <f t="shared" si="1"/>
        <v>6077</v>
      </c>
      <c r="E16" s="374">
        <v>5076</v>
      </c>
      <c r="F16" s="374">
        <v>1001</v>
      </c>
      <c r="G16" s="375">
        <v>836</v>
      </c>
      <c r="H16" s="375">
        <v>203</v>
      </c>
      <c r="I16" s="375">
        <v>617</v>
      </c>
      <c r="J16" s="375">
        <v>551</v>
      </c>
      <c r="K16" s="376" t="s">
        <v>225</v>
      </c>
      <c r="L16" s="374">
        <v>3990</v>
      </c>
      <c r="M16" s="377">
        <f t="shared" si="2"/>
        <v>2670</v>
      </c>
      <c r="N16" s="378">
        <v>2441</v>
      </c>
      <c r="O16" s="374">
        <v>229</v>
      </c>
      <c r="P16" s="375">
        <v>550</v>
      </c>
      <c r="Q16" s="375">
        <v>177</v>
      </c>
      <c r="R16" s="375">
        <v>479</v>
      </c>
      <c r="S16" s="375">
        <v>113</v>
      </c>
      <c r="T16" s="379" t="s">
        <v>225</v>
      </c>
      <c r="U16" s="374">
        <v>4295</v>
      </c>
      <c r="V16" s="374">
        <f t="shared" si="3"/>
        <v>3407</v>
      </c>
      <c r="W16" s="374">
        <v>2635</v>
      </c>
      <c r="X16" s="374">
        <v>772</v>
      </c>
      <c r="Y16" s="375">
        <v>286</v>
      </c>
      <c r="Z16" s="380">
        <v>26</v>
      </c>
      <c r="AA16" s="380">
        <v>138</v>
      </c>
      <c r="AB16" s="375">
        <v>438</v>
      </c>
      <c r="AC16" s="381" t="s">
        <v>225</v>
      </c>
    </row>
    <row r="17" spans="1:29" s="37" customFormat="1" ht="30" customHeight="1">
      <c r="A17" s="372" t="s">
        <v>389</v>
      </c>
      <c r="B17" s="373" t="s">
        <v>390</v>
      </c>
      <c r="C17" s="374">
        <v>872</v>
      </c>
      <c r="D17" s="374">
        <f t="shared" si="1"/>
        <v>805</v>
      </c>
      <c r="E17" s="374">
        <v>738</v>
      </c>
      <c r="F17" s="374">
        <v>67</v>
      </c>
      <c r="G17" s="375">
        <v>34</v>
      </c>
      <c r="H17" s="375">
        <v>6</v>
      </c>
      <c r="I17" s="375">
        <v>22</v>
      </c>
      <c r="J17" s="375">
        <v>5</v>
      </c>
      <c r="K17" s="376" t="s">
        <v>225</v>
      </c>
      <c r="L17" s="374">
        <v>377</v>
      </c>
      <c r="M17" s="377">
        <f t="shared" si="2"/>
        <v>325</v>
      </c>
      <c r="N17" s="378">
        <v>318</v>
      </c>
      <c r="O17" s="374">
        <v>7</v>
      </c>
      <c r="P17" s="375">
        <v>27</v>
      </c>
      <c r="Q17" s="375">
        <v>6</v>
      </c>
      <c r="R17" s="375">
        <v>19</v>
      </c>
      <c r="S17" s="382" t="s">
        <v>225</v>
      </c>
      <c r="T17" s="379" t="s">
        <v>225</v>
      </c>
      <c r="U17" s="374">
        <v>495</v>
      </c>
      <c r="V17" s="374">
        <f t="shared" si="3"/>
        <v>480</v>
      </c>
      <c r="W17" s="374">
        <v>420</v>
      </c>
      <c r="X17" s="374">
        <v>60</v>
      </c>
      <c r="Y17" s="375">
        <v>7</v>
      </c>
      <c r="Z17" s="376" t="s">
        <v>225</v>
      </c>
      <c r="AA17" s="380">
        <v>3</v>
      </c>
      <c r="AB17" s="375">
        <v>5</v>
      </c>
      <c r="AC17" s="381" t="s">
        <v>225</v>
      </c>
    </row>
    <row r="18" spans="1:29" s="37" customFormat="1" ht="30" customHeight="1">
      <c r="A18" s="372" t="s">
        <v>391</v>
      </c>
      <c r="B18" s="373" t="s">
        <v>392</v>
      </c>
      <c r="C18" s="374">
        <v>263</v>
      </c>
      <c r="D18" s="374">
        <f t="shared" si="1"/>
        <v>114</v>
      </c>
      <c r="E18" s="374">
        <v>106</v>
      </c>
      <c r="F18" s="374">
        <v>8</v>
      </c>
      <c r="G18" s="375">
        <v>88</v>
      </c>
      <c r="H18" s="375">
        <v>5</v>
      </c>
      <c r="I18" s="375">
        <v>40</v>
      </c>
      <c r="J18" s="375">
        <v>16</v>
      </c>
      <c r="K18" s="376" t="s">
        <v>225</v>
      </c>
      <c r="L18" s="374">
        <v>169</v>
      </c>
      <c r="M18" s="377">
        <f t="shared" si="2"/>
        <v>68</v>
      </c>
      <c r="N18" s="378">
        <v>65</v>
      </c>
      <c r="O18" s="374">
        <v>3</v>
      </c>
      <c r="P18" s="375">
        <v>58</v>
      </c>
      <c r="Q18" s="375">
        <v>5</v>
      </c>
      <c r="R18" s="375">
        <v>35</v>
      </c>
      <c r="S18" s="375">
        <v>3</v>
      </c>
      <c r="T18" s="379" t="s">
        <v>225</v>
      </c>
      <c r="U18" s="374">
        <v>94</v>
      </c>
      <c r="V18" s="374">
        <f t="shared" si="3"/>
        <v>46</v>
      </c>
      <c r="W18" s="374">
        <v>41</v>
      </c>
      <c r="X18" s="374">
        <v>5</v>
      </c>
      <c r="Y18" s="375">
        <v>30</v>
      </c>
      <c r="Z18" s="376" t="s">
        <v>225</v>
      </c>
      <c r="AA18" s="380">
        <v>5</v>
      </c>
      <c r="AB18" s="375">
        <v>13</v>
      </c>
      <c r="AC18" s="381" t="s">
        <v>225</v>
      </c>
    </row>
    <row r="19" spans="1:29" s="37" customFormat="1" ht="30" customHeight="1">
      <c r="A19" s="372" t="s">
        <v>393</v>
      </c>
      <c r="B19" s="373" t="s">
        <v>394</v>
      </c>
      <c r="C19" s="374">
        <v>1886</v>
      </c>
      <c r="D19" s="374">
        <f t="shared" si="1"/>
        <v>1176</v>
      </c>
      <c r="E19" s="374">
        <v>847</v>
      </c>
      <c r="F19" s="374">
        <v>329</v>
      </c>
      <c r="G19" s="375">
        <v>84</v>
      </c>
      <c r="H19" s="375">
        <v>145</v>
      </c>
      <c r="I19" s="375">
        <v>219</v>
      </c>
      <c r="J19" s="375">
        <v>262</v>
      </c>
      <c r="K19" s="376" t="s">
        <v>225</v>
      </c>
      <c r="L19" s="374">
        <v>695</v>
      </c>
      <c r="M19" s="377">
        <f t="shared" si="2"/>
        <v>355</v>
      </c>
      <c r="N19" s="378">
        <v>303</v>
      </c>
      <c r="O19" s="374">
        <v>52</v>
      </c>
      <c r="P19" s="375">
        <v>53</v>
      </c>
      <c r="Q19" s="375">
        <v>111</v>
      </c>
      <c r="R19" s="375">
        <v>127</v>
      </c>
      <c r="S19" s="375">
        <v>49</v>
      </c>
      <c r="T19" s="379" t="s">
        <v>225</v>
      </c>
      <c r="U19" s="374">
        <v>1191</v>
      </c>
      <c r="V19" s="374">
        <f t="shared" si="3"/>
        <v>821</v>
      </c>
      <c r="W19" s="374">
        <v>544</v>
      </c>
      <c r="X19" s="374">
        <v>277</v>
      </c>
      <c r="Y19" s="375">
        <v>31</v>
      </c>
      <c r="Z19" s="380">
        <v>34</v>
      </c>
      <c r="AA19" s="380">
        <v>92</v>
      </c>
      <c r="AB19" s="375">
        <v>213</v>
      </c>
      <c r="AC19" s="381" t="s">
        <v>225</v>
      </c>
    </row>
    <row r="20" spans="1:29" s="37" customFormat="1" ht="30" customHeight="1">
      <c r="A20" s="372" t="s">
        <v>395</v>
      </c>
      <c r="B20" s="373" t="s">
        <v>396</v>
      </c>
      <c r="C20" s="374">
        <v>3954</v>
      </c>
      <c r="D20" s="374">
        <f t="shared" si="1"/>
        <v>3603</v>
      </c>
      <c r="E20" s="374">
        <v>3099</v>
      </c>
      <c r="F20" s="374">
        <v>504</v>
      </c>
      <c r="G20" s="375">
        <v>69</v>
      </c>
      <c r="H20" s="375">
        <v>95</v>
      </c>
      <c r="I20" s="375">
        <v>104</v>
      </c>
      <c r="J20" s="375">
        <v>83</v>
      </c>
      <c r="K20" s="376" t="s">
        <v>225</v>
      </c>
      <c r="L20" s="374">
        <v>878</v>
      </c>
      <c r="M20" s="377">
        <f t="shared" si="2"/>
        <v>671</v>
      </c>
      <c r="N20" s="378">
        <v>630</v>
      </c>
      <c r="O20" s="374">
        <v>41</v>
      </c>
      <c r="P20" s="375">
        <v>35</v>
      </c>
      <c r="Q20" s="375">
        <v>87</v>
      </c>
      <c r="R20" s="375">
        <v>78</v>
      </c>
      <c r="S20" s="375">
        <v>7</v>
      </c>
      <c r="T20" s="379" t="s">
        <v>225</v>
      </c>
      <c r="U20" s="374">
        <v>3076</v>
      </c>
      <c r="V20" s="374">
        <f t="shared" si="3"/>
        <v>2932</v>
      </c>
      <c r="W20" s="374">
        <v>2469</v>
      </c>
      <c r="X20" s="374">
        <v>463</v>
      </c>
      <c r="Y20" s="375">
        <v>34</v>
      </c>
      <c r="Z20" s="380">
        <v>8</v>
      </c>
      <c r="AA20" s="380">
        <v>26</v>
      </c>
      <c r="AB20" s="375">
        <v>76</v>
      </c>
      <c r="AC20" s="381" t="s">
        <v>225</v>
      </c>
    </row>
    <row r="21" spans="1:29" s="37" customFormat="1" ht="30" customHeight="1">
      <c r="A21" s="372" t="s">
        <v>397</v>
      </c>
      <c r="B21" s="373" t="s">
        <v>398</v>
      </c>
      <c r="C21" s="374">
        <v>1820</v>
      </c>
      <c r="D21" s="374">
        <f t="shared" si="1"/>
        <v>1639</v>
      </c>
      <c r="E21" s="374">
        <v>1402</v>
      </c>
      <c r="F21" s="374">
        <v>237</v>
      </c>
      <c r="G21" s="375">
        <v>14</v>
      </c>
      <c r="H21" s="375">
        <v>28</v>
      </c>
      <c r="I21" s="375">
        <v>120</v>
      </c>
      <c r="J21" s="375">
        <v>19</v>
      </c>
      <c r="K21" s="376" t="s">
        <v>225</v>
      </c>
      <c r="L21" s="374">
        <v>720</v>
      </c>
      <c r="M21" s="377">
        <f t="shared" si="2"/>
        <v>662</v>
      </c>
      <c r="N21" s="378">
        <v>608</v>
      </c>
      <c r="O21" s="374">
        <v>54</v>
      </c>
      <c r="P21" s="375">
        <v>11</v>
      </c>
      <c r="Q21" s="375">
        <v>13</v>
      </c>
      <c r="R21" s="375">
        <v>34</v>
      </c>
      <c r="S21" s="382" t="s">
        <v>225</v>
      </c>
      <c r="T21" s="379" t="s">
        <v>225</v>
      </c>
      <c r="U21" s="374">
        <v>1100</v>
      </c>
      <c r="V21" s="374">
        <f t="shared" si="3"/>
        <v>977</v>
      </c>
      <c r="W21" s="374">
        <v>794</v>
      </c>
      <c r="X21" s="374">
        <v>183</v>
      </c>
      <c r="Y21" s="375">
        <v>3</v>
      </c>
      <c r="Z21" s="380">
        <v>15</v>
      </c>
      <c r="AA21" s="380">
        <v>86</v>
      </c>
      <c r="AB21" s="375">
        <v>19</v>
      </c>
      <c r="AC21" s="381" t="s">
        <v>225</v>
      </c>
    </row>
    <row r="22" spans="1:29" s="37" customFormat="1" ht="30" customHeight="1">
      <c r="A22" s="372" t="s">
        <v>399</v>
      </c>
      <c r="B22" s="373" t="s">
        <v>400</v>
      </c>
      <c r="C22" s="374">
        <v>662</v>
      </c>
      <c r="D22" s="374">
        <f t="shared" si="1"/>
        <v>654</v>
      </c>
      <c r="E22" s="374">
        <v>517</v>
      </c>
      <c r="F22" s="374">
        <v>137</v>
      </c>
      <c r="G22" s="375">
        <v>7</v>
      </c>
      <c r="H22" s="382" t="s">
        <v>225</v>
      </c>
      <c r="I22" s="382">
        <v>1</v>
      </c>
      <c r="J22" s="382" t="s">
        <v>225</v>
      </c>
      <c r="K22" s="376" t="s">
        <v>225</v>
      </c>
      <c r="L22" s="374">
        <v>434</v>
      </c>
      <c r="M22" s="377">
        <f t="shared" si="2"/>
        <v>426</v>
      </c>
      <c r="N22" s="378">
        <v>371</v>
      </c>
      <c r="O22" s="374">
        <v>55</v>
      </c>
      <c r="P22" s="375">
        <v>7</v>
      </c>
      <c r="Q22" s="382" t="s">
        <v>225</v>
      </c>
      <c r="R22" s="382">
        <v>1</v>
      </c>
      <c r="S22" s="382" t="s">
        <v>225</v>
      </c>
      <c r="T22" s="379" t="s">
        <v>225</v>
      </c>
      <c r="U22" s="374">
        <v>228</v>
      </c>
      <c r="V22" s="374">
        <f t="shared" si="3"/>
        <v>228</v>
      </c>
      <c r="W22" s="374">
        <v>146</v>
      </c>
      <c r="X22" s="374">
        <v>82</v>
      </c>
      <c r="Y22" s="382" t="s">
        <v>225</v>
      </c>
      <c r="Z22" s="376" t="s">
        <v>225</v>
      </c>
      <c r="AA22" s="376" t="s">
        <v>225</v>
      </c>
      <c r="AB22" s="382" t="s">
        <v>225</v>
      </c>
      <c r="AC22" s="381" t="s">
        <v>225</v>
      </c>
    </row>
    <row r="23" spans="1:29" s="37" customFormat="1" ht="30" customHeight="1">
      <c r="A23" s="372" t="s">
        <v>401</v>
      </c>
      <c r="B23" s="349" t="s">
        <v>510</v>
      </c>
      <c r="C23" s="374">
        <v>5940</v>
      </c>
      <c r="D23" s="374">
        <f t="shared" si="1"/>
        <v>4373</v>
      </c>
      <c r="E23" s="374">
        <v>3589</v>
      </c>
      <c r="F23" s="374">
        <v>784</v>
      </c>
      <c r="G23" s="375">
        <v>389</v>
      </c>
      <c r="H23" s="375">
        <v>206</v>
      </c>
      <c r="I23" s="375">
        <v>652</v>
      </c>
      <c r="J23" s="375">
        <v>296</v>
      </c>
      <c r="K23" s="380">
        <v>23</v>
      </c>
      <c r="L23" s="374">
        <v>3274</v>
      </c>
      <c r="M23" s="377">
        <f t="shared" si="2"/>
        <v>2349</v>
      </c>
      <c r="N23" s="378">
        <v>2052</v>
      </c>
      <c r="O23" s="374">
        <v>297</v>
      </c>
      <c r="P23" s="375">
        <v>280</v>
      </c>
      <c r="Q23" s="375">
        <v>162</v>
      </c>
      <c r="R23" s="375">
        <v>428</v>
      </c>
      <c r="S23" s="375">
        <v>53</v>
      </c>
      <c r="T23" s="384">
        <v>1</v>
      </c>
      <c r="U23" s="374">
        <v>2666</v>
      </c>
      <c r="V23" s="374">
        <f t="shared" si="3"/>
        <v>2024</v>
      </c>
      <c r="W23" s="374">
        <v>1537</v>
      </c>
      <c r="X23" s="374">
        <v>487</v>
      </c>
      <c r="Y23" s="375">
        <v>109</v>
      </c>
      <c r="Z23" s="380">
        <v>44</v>
      </c>
      <c r="AA23" s="380">
        <v>224</v>
      </c>
      <c r="AB23" s="375">
        <v>243</v>
      </c>
      <c r="AC23" s="385">
        <v>22</v>
      </c>
    </row>
    <row r="24" spans="1:29" s="37" customFormat="1" ht="30" customHeight="1">
      <c r="A24" s="372" t="s">
        <v>402</v>
      </c>
      <c r="B24" s="386" t="s">
        <v>511</v>
      </c>
      <c r="C24" s="374">
        <v>1445</v>
      </c>
      <c r="D24" s="374">
        <f t="shared" si="1"/>
        <v>1445</v>
      </c>
      <c r="E24" s="374">
        <v>1157</v>
      </c>
      <c r="F24" s="374">
        <v>288</v>
      </c>
      <c r="G24" s="382" t="s">
        <v>225</v>
      </c>
      <c r="H24" s="382" t="s">
        <v>225</v>
      </c>
      <c r="I24" s="382" t="s">
        <v>225</v>
      </c>
      <c r="J24" s="382" t="s">
        <v>225</v>
      </c>
      <c r="K24" s="376" t="s">
        <v>225</v>
      </c>
      <c r="L24" s="374">
        <v>982</v>
      </c>
      <c r="M24" s="377">
        <f t="shared" si="2"/>
        <v>982</v>
      </c>
      <c r="N24" s="378">
        <v>907</v>
      </c>
      <c r="O24" s="374">
        <v>75</v>
      </c>
      <c r="P24" s="382" t="s">
        <v>225</v>
      </c>
      <c r="Q24" s="382" t="s">
        <v>225</v>
      </c>
      <c r="R24" s="382" t="s">
        <v>225</v>
      </c>
      <c r="S24" s="382" t="s">
        <v>225</v>
      </c>
      <c r="T24" s="379" t="s">
        <v>225</v>
      </c>
      <c r="U24" s="374">
        <v>463</v>
      </c>
      <c r="V24" s="374">
        <f t="shared" si="3"/>
        <v>463</v>
      </c>
      <c r="W24" s="374">
        <v>250</v>
      </c>
      <c r="X24" s="374">
        <v>213</v>
      </c>
      <c r="Y24" s="382" t="s">
        <v>225</v>
      </c>
      <c r="Z24" s="376" t="s">
        <v>225</v>
      </c>
      <c r="AA24" s="376" t="s">
        <v>225</v>
      </c>
      <c r="AB24" s="382" t="s">
        <v>225</v>
      </c>
      <c r="AC24" s="381" t="s">
        <v>225</v>
      </c>
    </row>
    <row r="25" spans="1:29" s="37" customFormat="1" ht="30" customHeight="1">
      <c r="A25" s="372" t="s">
        <v>403</v>
      </c>
      <c r="B25" s="373" t="s">
        <v>404</v>
      </c>
      <c r="C25" s="374">
        <v>277</v>
      </c>
      <c r="D25" s="374">
        <f t="shared" si="1"/>
        <v>245</v>
      </c>
      <c r="E25" s="374">
        <v>200</v>
      </c>
      <c r="F25" s="374">
        <v>45</v>
      </c>
      <c r="G25" s="375">
        <v>7</v>
      </c>
      <c r="H25" s="375">
        <v>3</v>
      </c>
      <c r="I25" s="375">
        <v>17</v>
      </c>
      <c r="J25" s="375">
        <v>4</v>
      </c>
      <c r="K25" s="376" t="s">
        <v>225</v>
      </c>
      <c r="L25" s="374">
        <v>167</v>
      </c>
      <c r="M25" s="377">
        <f t="shared" si="2"/>
        <v>142</v>
      </c>
      <c r="N25" s="378">
        <v>126</v>
      </c>
      <c r="O25" s="374">
        <v>16</v>
      </c>
      <c r="P25" s="375">
        <v>6</v>
      </c>
      <c r="Q25" s="375">
        <v>1</v>
      </c>
      <c r="R25" s="375">
        <v>16</v>
      </c>
      <c r="S25" s="375">
        <v>1</v>
      </c>
      <c r="T25" s="379" t="s">
        <v>225</v>
      </c>
      <c r="U25" s="374">
        <v>110</v>
      </c>
      <c r="V25" s="374">
        <f t="shared" si="3"/>
        <v>103</v>
      </c>
      <c r="W25" s="374">
        <v>74</v>
      </c>
      <c r="X25" s="374">
        <v>29</v>
      </c>
      <c r="Y25" s="375">
        <v>1</v>
      </c>
      <c r="Z25" s="380">
        <v>2</v>
      </c>
      <c r="AA25" s="380">
        <v>1</v>
      </c>
      <c r="AB25" s="375">
        <v>3</v>
      </c>
      <c r="AC25" s="381" t="s">
        <v>225</v>
      </c>
    </row>
    <row r="26" spans="1:29" s="37" customFormat="1" ht="30" customHeight="1">
      <c r="A26" s="387" t="s">
        <v>405</v>
      </c>
      <c r="B26" s="388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4"/>
      <c r="N26" s="403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4"/>
    </row>
    <row r="27" spans="1:29" s="37" customFormat="1" ht="30" customHeight="1">
      <c r="A27" s="389"/>
      <c r="B27" s="390" t="s">
        <v>406</v>
      </c>
      <c r="C27" s="383">
        <v>4302</v>
      </c>
      <c r="D27" s="383">
        <v>371</v>
      </c>
      <c r="E27" s="383">
        <v>244</v>
      </c>
      <c r="F27" s="383">
        <v>127</v>
      </c>
      <c r="G27" s="382">
        <v>64</v>
      </c>
      <c r="H27" s="382">
        <v>259</v>
      </c>
      <c r="I27" s="382">
        <v>1670</v>
      </c>
      <c r="J27" s="382">
        <v>1938</v>
      </c>
      <c r="K27" s="376" t="s">
        <v>225</v>
      </c>
      <c r="L27" s="391">
        <v>2390</v>
      </c>
      <c r="M27" s="391">
        <v>180</v>
      </c>
      <c r="N27" s="392">
        <v>145</v>
      </c>
      <c r="O27" s="383">
        <v>35</v>
      </c>
      <c r="P27" s="382">
        <v>39</v>
      </c>
      <c r="Q27" s="382">
        <v>248</v>
      </c>
      <c r="R27" s="382">
        <v>1512</v>
      </c>
      <c r="S27" s="382">
        <v>411</v>
      </c>
      <c r="T27" s="379" t="s">
        <v>225</v>
      </c>
      <c r="U27" s="383">
        <v>1912</v>
      </c>
      <c r="V27" s="383">
        <v>191</v>
      </c>
      <c r="W27" s="383">
        <v>99</v>
      </c>
      <c r="X27" s="383">
        <v>92</v>
      </c>
      <c r="Y27" s="382">
        <v>25</v>
      </c>
      <c r="Z27" s="376">
        <v>11</v>
      </c>
      <c r="AA27" s="376">
        <v>158</v>
      </c>
      <c r="AB27" s="382">
        <v>1527</v>
      </c>
      <c r="AC27" s="381" t="s">
        <v>225</v>
      </c>
    </row>
    <row r="28" spans="1:29" s="37" customFormat="1" ht="30" customHeight="1">
      <c r="A28" s="389"/>
      <c r="B28" s="390" t="s">
        <v>407</v>
      </c>
      <c r="C28" s="374">
        <v>19584</v>
      </c>
      <c r="D28" s="374">
        <v>15109</v>
      </c>
      <c r="E28" s="374">
        <v>13790</v>
      </c>
      <c r="F28" s="374">
        <v>1319</v>
      </c>
      <c r="G28" s="375">
        <v>1977</v>
      </c>
      <c r="H28" s="375">
        <v>482</v>
      </c>
      <c r="I28" s="375">
        <v>1198</v>
      </c>
      <c r="J28" s="375">
        <v>670</v>
      </c>
      <c r="K28" s="376">
        <v>145</v>
      </c>
      <c r="L28" s="377">
        <v>13954</v>
      </c>
      <c r="M28" s="377">
        <v>10648</v>
      </c>
      <c r="N28" s="378">
        <v>9987</v>
      </c>
      <c r="O28" s="374">
        <v>661</v>
      </c>
      <c r="P28" s="375">
        <v>1447</v>
      </c>
      <c r="Q28" s="375">
        <v>464</v>
      </c>
      <c r="R28" s="375">
        <v>1155</v>
      </c>
      <c r="S28" s="375">
        <v>232</v>
      </c>
      <c r="T28" s="379">
        <v>6</v>
      </c>
      <c r="U28" s="374">
        <v>5630</v>
      </c>
      <c r="V28" s="374">
        <v>4461</v>
      </c>
      <c r="W28" s="374">
        <v>3803</v>
      </c>
      <c r="X28" s="374">
        <v>658</v>
      </c>
      <c r="Y28" s="375">
        <v>530</v>
      </c>
      <c r="Z28" s="380">
        <v>18</v>
      </c>
      <c r="AA28" s="380">
        <v>43</v>
      </c>
      <c r="AB28" s="375">
        <v>438</v>
      </c>
      <c r="AC28" s="381">
        <v>139</v>
      </c>
    </row>
    <row r="29" spans="1:29" s="37" customFormat="1" ht="30" customHeight="1">
      <c r="A29" s="393"/>
      <c r="B29" s="394" t="s">
        <v>408</v>
      </c>
      <c r="C29" s="395">
        <v>28673</v>
      </c>
      <c r="D29" s="395">
        <v>23058</v>
      </c>
      <c r="E29" s="395">
        <v>19341</v>
      </c>
      <c r="F29" s="395">
        <v>3717</v>
      </c>
      <c r="G29" s="396">
        <v>1683</v>
      </c>
      <c r="H29" s="396">
        <v>716</v>
      </c>
      <c r="I29" s="396">
        <v>1938</v>
      </c>
      <c r="J29" s="396">
        <v>1253</v>
      </c>
      <c r="K29" s="397">
        <v>23</v>
      </c>
      <c r="L29" s="398">
        <v>14180</v>
      </c>
      <c r="M29" s="398">
        <v>10852</v>
      </c>
      <c r="N29" s="399">
        <v>9864</v>
      </c>
      <c r="O29" s="395">
        <v>988</v>
      </c>
      <c r="P29" s="396">
        <v>1141</v>
      </c>
      <c r="Q29" s="396">
        <v>589</v>
      </c>
      <c r="R29" s="396">
        <v>1360</v>
      </c>
      <c r="S29" s="396">
        <v>235</v>
      </c>
      <c r="T29" s="400">
        <v>1</v>
      </c>
      <c r="U29" s="395">
        <v>14493</v>
      </c>
      <c r="V29" s="395">
        <v>12206</v>
      </c>
      <c r="W29" s="395">
        <v>9477</v>
      </c>
      <c r="X29" s="395">
        <v>2729</v>
      </c>
      <c r="Y29" s="396">
        <v>542</v>
      </c>
      <c r="Z29" s="397">
        <v>127</v>
      </c>
      <c r="AA29" s="397">
        <v>578</v>
      </c>
      <c r="AB29" s="396">
        <v>1018</v>
      </c>
      <c r="AC29" s="401">
        <v>22</v>
      </c>
    </row>
    <row r="30" spans="1:2" ht="18" customHeight="1">
      <c r="A30" s="436" t="s">
        <v>586</v>
      </c>
      <c r="B30" s="436"/>
    </row>
  </sheetData>
  <mergeCells count="28">
    <mergeCell ref="P4:P5"/>
    <mergeCell ref="C3:K3"/>
    <mergeCell ref="L3:T3"/>
    <mergeCell ref="T4:T5"/>
    <mergeCell ref="Q4:Q5"/>
    <mergeCell ref="S4:S5"/>
    <mergeCell ref="F1:M1"/>
    <mergeCell ref="A3:B5"/>
    <mergeCell ref="L4:L5"/>
    <mergeCell ref="M4:O4"/>
    <mergeCell ref="A2:B2"/>
    <mergeCell ref="AB4:AB5"/>
    <mergeCell ref="AC4:AC5"/>
    <mergeCell ref="U4:U5"/>
    <mergeCell ref="V4:X4"/>
    <mergeCell ref="Y4:Y5"/>
    <mergeCell ref="Z4:Z5"/>
    <mergeCell ref="AA4:AA5"/>
    <mergeCell ref="AA2:AC2"/>
    <mergeCell ref="U3:AC3"/>
    <mergeCell ref="C4:C5"/>
    <mergeCell ref="D4:F4"/>
    <mergeCell ref="G4:G5"/>
    <mergeCell ref="H4:H5"/>
    <mergeCell ref="I4:I5"/>
    <mergeCell ref="J4:J5"/>
    <mergeCell ref="K4:K5"/>
    <mergeCell ref="R4:R5"/>
  </mergeCells>
  <printOptions/>
  <pageMargins left="0.48" right="0.27" top="0.56" bottom="0.52" header="0.32" footer="0.31"/>
  <pageSetup horizontalDpi="600" verticalDpi="600" orientation="portrait" paperSize="9" scale="85" r:id="rId1"/>
  <colBreaks count="2" manualBreakCount="2">
    <brk id="13" max="28" man="1"/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A48"/>
  <sheetViews>
    <sheetView workbookViewId="0" topLeftCell="A1">
      <selection activeCell="D21" sqref="D21"/>
    </sheetView>
  </sheetViews>
  <sheetFormatPr defaultColWidth="9.00390625" defaultRowHeight="13.5"/>
  <cols>
    <col min="1" max="1" width="9.25390625" style="88" customWidth="1"/>
    <col min="2" max="2" width="4.375" style="88" customWidth="1"/>
    <col min="3" max="7" width="13.25390625" style="88" customWidth="1"/>
    <col min="8" max="11" width="14.50390625" style="88" customWidth="1"/>
    <col min="12" max="12" width="14.375" style="88" customWidth="1"/>
    <col min="13" max="13" width="14.50390625" style="88" customWidth="1"/>
    <col min="14" max="16384" width="8.00390625" style="88" customWidth="1"/>
  </cols>
  <sheetData>
    <row r="1" spans="1:13" s="82" customFormat="1" ht="33" customHeight="1">
      <c r="A1" s="707" t="s">
        <v>750</v>
      </c>
      <c r="B1" s="707"/>
      <c r="C1" s="707"/>
      <c r="D1" s="707"/>
      <c r="E1" s="707"/>
      <c r="F1" s="707"/>
      <c r="G1" s="707"/>
      <c r="H1" s="712" t="s">
        <v>751</v>
      </c>
      <c r="I1" s="712"/>
      <c r="J1" s="712"/>
      <c r="K1" s="712"/>
      <c r="L1" s="712"/>
      <c r="M1" s="712"/>
    </row>
    <row r="2" spans="1:13" s="83" customFormat="1" ht="21" customHeight="1">
      <c r="A2" s="83" t="s">
        <v>602</v>
      </c>
      <c r="M2" s="84" t="s">
        <v>177</v>
      </c>
    </row>
    <row r="3" spans="1:13" ht="18" customHeight="1">
      <c r="A3" s="708" t="s">
        <v>582</v>
      </c>
      <c r="B3" s="708"/>
      <c r="C3" s="705" t="s">
        <v>157</v>
      </c>
      <c r="D3" s="85" t="s">
        <v>158</v>
      </c>
      <c r="E3" s="85" t="s">
        <v>159</v>
      </c>
      <c r="F3" s="85" t="s">
        <v>160</v>
      </c>
      <c r="G3" s="86" t="s">
        <v>161</v>
      </c>
      <c r="H3" s="87" t="s">
        <v>162</v>
      </c>
      <c r="I3" s="85" t="s">
        <v>163</v>
      </c>
      <c r="J3" s="85" t="s">
        <v>164</v>
      </c>
      <c r="K3" s="85" t="s">
        <v>165</v>
      </c>
      <c r="L3" s="85" t="s">
        <v>175</v>
      </c>
      <c r="M3" s="86" t="s">
        <v>166</v>
      </c>
    </row>
    <row r="4" spans="1:13" ht="38.25" customHeight="1">
      <c r="A4" s="709"/>
      <c r="B4" s="709"/>
      <c r="C4" s="706"/>
      <c r="D4" s="89" t="s">
        <v>167</v>
      </c>
      <c r="E4" s="89" t="s">
        <v>168</v>
      </c>
      <c r="F4" s="89" t="s">
        <v>169</v>
      </c>
      <c r="G4" s="90" t="s">
        <v>170</v>
      </c>
      <c r="H4" s="91" t="s">
        <v>171</v>
      </c>
      <c r="I4" s="89" t="s">
        <v>172</v>
      </c>
      <c r="J4" s="89" t="s">
        <v>173</v>
      </c>
      <c r="K4" s="89" t="s">
        <v>174</v>
      </c>
      <c r="L4" s="92" t="s">
        <v>178</v>
      </c>
      <c r="M4" s="90" t="s">
        <v>176</v>
      </c>
    </row>
    <row r="5" spans="1:13" ht="18" customHeight="1">
      <c r="A5" s="98" t="s">
        <v>268</v>
      </c>
      <c r="B5" s="449" t="s">
        <v>269</v>
      </c>
      <c r="C5" s="93">
        <v>53288</v>
      </c>
      <c r="D5" s="93">
        <v>4198</v>
      </c>
      <c r="E5" s="93">
        <v>1983</v>
      </c>
      <c r="F5" s="93">
        <v>8234</v>
      </c>
      <c r="G5" s="94">
        <v>5513</v>
      </c>
      <c r="H5" s="95">
        <v>3246</v>
      </c>
      <c r="I5" s="93">
        <v>317</v>
      </c>
      <c r="J5" s="93">
        <v>6379</v>
      </c>
      <c r="K5" s="93">
        <v>2062</v>
      </c>
      <c r="L5" s="93">
        <v>21337</v>
      </c>
      <c r="M5" s="94">
        <v>19</v>
      </c>
    </row>
    <row r="6" spans="1:13" ht="23.25" customHeight="1">
      <c r="A6" s="97">
        <v>7</v>
      </c>
      <c r="B6" s="450"/>
      <c r="C6" s="93">
        <v>55672</v>
      </c>
      <c r="D6" s="93">
        <v>4920</v>
      </c>
      <c r="E6" s="93">
        <v>1967</v>
      </c>
      <c r="F6" s="93">
        <v>9005</v>
      </c>
      <c r="G6" s="94">
        <v>6321</v>
      </c>
      <c r="H6" s="95">
        <v>3782</v>
      </c>
      <c r="I6" s="93">
        <v>367</v>
      </c>
      <c r="J6" s="93">
        <v>5633</v>
      </c>
      <c r="K6" s="93">
        <v>2182</v>
      </c>
      <c r="L6" s="93">
        <v>21466</v>
      </c>
      <c r="M6" s="94">
        <v>29</v>
      </c>
    </row>
    <row r="7" spans="1:15" ht="18" customHeight="1">
      <c r="A7" s="405">
        <v>12</v>
      </c>
      <c r="B7" s="451"/>
      <c r="C7" s="93">
        <v>54849</v>
      </c>
      <c r="D7" s="275">
        <v>5284</v>
      </c>
      <c r="E7" s="275">
        <v>1298</v>
      </c>
      <c r="F7" s="275">
        <v>8968</v>
      </c>
      <c r="G7" s="272">
        <v>6397</v>
      </c>
      <c r="H7" s="406">
        <v>4243</v>
      </c>
      <c r="I7" s="275">
        <v>413</v>
      </c>
      <c r="J7" s="275">
        <v>4912</v>
      </c>
      <c r="K7" s="275">
        <v>2082</v>
      </c>
      <c r="L7" s="275">
        <v>21116</v>
      </c>
      <c r="M7" s="272">
        <v>136</v>
      </c>
      <c r="N7" s="96"/>
      <c r="O7" s="96"/>
    </row>
    <row r="8" spans="1:15" ht="18" customHeight="1">
      <c r="A8" s="369">
        <v>17</v>
      </c>
      <c r="B8" s="447"/>
      <c r="C8" s="364">
        <v>52836</v>
      </c>
      <c r="D8" s="100">
        <v>5528</v>
      </c>
      <c r="E8" s="100">
        <v>1173</v>
      </c>
      <c r="F8" s="100">
        <v>8840</v>
      </c>
      <c r="G8" s="370">
        <v>5977</v>
      </c>
      <c r="H8" s="371">
        <v>4513</v>
      </c>
      <c r="I8" s="100">
        <v>452</v>
      </c>
      <c r="J8" s="100">
        <v>4327</v>
      </c>
      <c r="K8" s="100">
        <v>1733</v>
      </c>
      <c r="L8" s="100">
        <v>20027</v>
      </c>
      <c r="M8" s="370">
        <v>266</v>
      </c>
      <c r="N8" s="96"/>
      <c r="O8" s="96"/>
    </row>
    <row r="9" s="83" customFormat="1" ht="16.5" customHeight="1">
      <c r="A9" s="37" t="s">
        <v>603</v>
      </c>
    </row>
    <row r="12" spans="21:22" ht="12">
      <c r="U12" s="711"/>
      <c r="V12" s="710"/>
    </row>
    <row r="16" spans="21:22" ht="12">
      <c r="U16" s="711"/>
      <c r="V16" s="710"/>
    </row>
    <row r="17" spans="21:27" ht="12">
      <c r="U17" s="710"/>
      <c r="V17" s="710"/>
      <c r="W17" s="145"/>
      <c r="X17" s="145"/>
      <c r="Y17" s="145"/>
      <c r="Z17" s="145"/>
      <c r="AA17" s="145"/>
    </row>
    <row r="18" spans="21:27" ht="12">
      <c r="U18" s="145"/>
      <c r="V18" s="145"/>
      <c r="W18" s="145"/>
      <c r="X18" s="145"/>
      <c r="Y18" s="145"/>
      <c r="Z18" s="145"/>
      <c r="AA18" s="145"/>
    </row>
    <row r="48" ht="12">
      <c r="N48" s="149"/>
    </row>
  </sheetData>
  <mergeCells count="7">
    <mergeCell ref="C3:C4"/>
    <mergeCell ref="A1:G1"/>
    <mergeCell ref="A3:B4"/>
    <mergeCell ref="U17:V17"/>
    <mergeCell ref="U16:V16"/>
    <mergeCell ref="U12:V12"/>
    <mergeCell ref="H1:M1"/>
  </mergeCells>
  <printOptions/>
  <pageMargins left="0.75" right="0.75" top="0.78" bottom="0.79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D64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88" customWidth="1"/>
    <col min="2" max="2" width="4.00390625" style="88" customWidth="1"/>
    <col min="3" max="3" width="11.125" style="88" customWidth="1"/>
    <col min="4" max="12" width="8.625" style="88" customWidth="1"/>
    <col min="13" max="13" width="9.50390625" style="88" customWidth="1"/>
    <col min="14" max="14" width="8.625" style="88" customWidth="1"/>
    <col min="15" max="15" width="9.625" style="88" customWidth="1"/>
    <col min="16" max="21" width="8.50390625" style="88" customWidth="1"/>
    <col min="22" max="22" width="8.625" style="88" customWidth="1"/>
    <col min="23" max="16384" width="8.00390625" style="88" customWidth="1"/>
  </cols>
  <sheetData>
    <row r="1" spans="3:22" s="82" customFormat="1" ht="21" customHeight="1">
      <c r="C1" s="714" t="s">
        <v>539</v>
      </c>
      <c r="D1" s="714"/>
      <c r="E1" s="714"/>
      <c r="F1" s="714"/>
      <c r="G1" s="714"/>
      <c r="H1" s="714"/>
      <c r="I1" s="714"/>
      <c r="J1" s="714"/>
      <c r="K1" s="714"/>
      <c r="L1" s="714"/>
      <c r="M1" s="712" t="s">
        <v>575</v>
      </c>
      <c r="N1" s="712"/>
      <c r="O1" s="712"/>
      <c r="P1" s="712"/>
      <c r="Q1" s="712"/>
      <c r="R1" s="712"/>
      <c r="S1" s="712"/>
      <c r="T1" s="712"/>
      <c r="U1" s="712"/>
      <c r="V1" s="712"/>
    </row>
    <row r="2" spans="1:22" s="83" customFormat="1" ht="14.25" customHeight="1">
      <c r="A2" s="738" t="s">
        <v>513</v>
      </c>
      <c r="B2" s="738"/>
      <c r="C2" s="738"/>
      <c r="V2" s="84" t="s">
        <v>267</v>
      </c>
    </row>
    <row r="3" spans="1:22" ht="24" customHeight="1">
      <c r="A3" s="683" t="s">
        <v>580</v>
      </c>
      <c r="B3" s="683"/>
      <c r="C3" s="684"/>
      <c r="D3" s="719" t="s">
        <v>573</v>
      </c>
      <c r="E3" s="719"/>
      <c r="F3" s="719"/>
      <c r="G3" s="719"/>
      <c r="H3" s="719"/>
      <c r="I3" s="719"/>
      <c r="J3" s="719"/>
      <c r="K3" s="719"/>
      <c r="L3" s="720"/>
      <c r="M3" s="723" t="s">
        <v>574</v>
      </c>
      <c r="N3" s="724"/>
      <c r="O3" s="724"/>
      <c r="P3" s="724"/>
      <c r="Q3" s="724"/>
      <c r="R3" s="724"/>
      <c r="S3" s="724"/>
      <c r="T3" s="724"/>
      <c r="U3" s="724"/>
      <c r="V3" s="716" t="s">
        <v>514</v>
      </c>
    </row>
    <row r="4" spans="1:22" ht="24" customHeight="1">
      <c r="A4" s="736"/>
      <c r="B4" s="736"/>
      <c r="C4" s="737"/>
      <c r="D4" s="721" t="s">
        <v>529</v>
      </c>
      <c r="E4" s="725" t="s">
        <v>581</v>
      </c>
      <c r="F4" s="719" t="s">
        <v>515</v>
      </c>
      <c r="G4" s="719"/>
      <c r="H4" s="719"/>
      <c r="I4" s="719"/>
      <c r="J4" s="719"/>
      <c r="K4" s="719"/>
      <c r="L4" s="720"/>
      <c r="M4" s="723" t="s">
        <v>531</v>
      </c>
      <c r="N4" s="715" t="s">
        <v>530</v>
      </c>
      <c r="O4" s="719" t="s">
        <v>516</v>
      </c>
      <c r="P4" s="719"/>
      <c r="Q4" s="719"/>
      <c r="R4" s="719"/>
      <c r="S4" s="719"/>
      <c r="T4" s="719"/>
      <c r="U4" s="719"/>
      <c r="V4" s="717"/>
    </row>
    <row r="5" spans="1:22" ht="24" customHeight="1">
      <c r="A5" s="685"/>
      <c r="B5" s="685"/>
      <c r="C5" s="686"/>
      <c r="D5" s="722"/>
      <c r="E5" s="726"/>
      <c r="F5" s="361" t="s">
        <v>517</v>
      </c>
      <c r="G5" s="361" t="s">
        <v>518</v>
      </c>
      <c r="H5" s="361" t="s">
        <v>519</v>
      </c>
      <c r="I5" s="361" t="s">
        <v>520</v>
      </c>
      <c r="J5" s="361" t="s">
        <v>532</v>
      </c>
      <c r="K5" s="360" t="s">
        <v>521</v>
      </c>
      <c r="L5" s="362" t="s">
        <v>226</v>
      </c>
      <c r="M5" s="727"/>
      <c r="N5" s="694"/>
      <c r="O5" s="361" t="s">
        <v>517</v>
      </c>
      <c r="P5" s="361" t="s">
        <v>522</v>
      </c>
      <c r="Q5" s="361" t="s">
        <v>523</v>
      </c>
      <c r="R5" s="361" t="s">
        <v>533</v>
      </c>
      <c r="S5" s="361" t="s">
        <v>227</v>
      </c>
      <c r="T5" s="360" t="s">
        <v>524</v>
      </c>
      <c r="U5" s="361" t="s">
        <v>226</v>
      </c>
      <c r="V5" s="718"/>
    </row>
    <row r="6" spans="1:23" ht="18" customHeight="1">
      <c r="A6" s="735" t="s">
        <v>525</v>
      </c>
      <c r="B6" s="728" t="s">
        <v>435</v>
      </c>
      <c r="C6" s="103" t="s">
        <v>241</v>
      </c>
      <c r="D6" s="93">
        <f>D7+D8</f>
        <v>53120</v>
      </c>
      <c r="E6" s="93">
        <f aca="true" t="shared" si="0" ref="E6:J6">E7+E8</f>
        <v>41945</v>
      </c>
      <c r="F6" s="93">
        <f t="shared" si="0"/>
        <v>11175</v>
      </c>
      <c r="G6" s="93">
        <f t="shared" si="0"/>
        <v>6691</v>
      </c>
      <c r="H6" s="93">
        <f t="shared" si="0"/>
        <v>646</v>
      </c>
      <c r="I6" s="93">
        <f t="shared" si="0"/>
        <v>725</v>
      </c>
      <c r="J6" s="93">
        <f t="shared" si="0"/>
        <v>726</v>
      </c>
      <c r="K6" s="93">
        <f aca="true" t="shared" si="1" ref="K6:V6">K7+K8</f>
        <v>1789</v>
      </c>
      <c r="L6" s="421">
        <f t="shared" si="1"/>
        <v>598</v>
      </c>
      <c r="M6" s="95">
        <f t="shared" si="1"/>
        <v>53368</v>
      </c>
      <c r="N6" s="93">
        <f t="shared" si="1"/>
        <v>41945</v>
      </c>
      <c r="O6" s="93">
        <f t="shared" si="1"/>
        <v>11423</v>
      </c>
      <c r="P6" s="93">
        <f t="shared" si="1"/>
        <v>5199</v>
      </c>
      <c r="Q6" s="93">
        <f t="shared" si="1"/>
        <v>1774</v>
      </c>
      <c r="R6" s="93">
        <f t="shared" si="1"/>
        <v>1069</v>
      </c>
      <c r="S6" s="93">
        <f t="shared" si="1"/>
        <v>349</v>
      </c>
      <c r="T6" s="93">
        <f t="shared" si="1"/>
        <v>2668</v>
      </c>
      <c r="U6" s="93">
        <f t="shared" si="1"/>
        <v>364</v>
      </c>
      <c r="V6" s="94">
        <f t="shared" si="1"/>
        <v>248</v>
      </c>
      <c r="W6" s="96"/>
    </row>
    <row r="7" spans="1:23" ht="18" customHeight="1">
      <c r="A7" s="735"/>
      <c r="B7" s="729"/>
      <c r="C7" s="103" t="s">
        <v>526</v>
      </c>
      <c r="D7" s="93">
        <v>47424</v>
      </c>
      <c r="E7" s="93">
        <v>38723</v>
      </c>
      <c r="F7" s="93">
        <f aca="true" t="shared" si="2" ref="F7:F17">SUM(G7:L7)</f>
        <v>8701</v>
      </c>
      <c r="G7" s="93">
        <v>5221</v>
      </c>
      <c r="H7" s="93">
        <v>480</v>
      </c>
      <c r="I7" s="93">
        <v>443</v>
      </c>
      <c r="J7" s="93">
        <v>540</v>
      </c>
      <c r="K7" s="93">
        <v>1578</v>
      </c>
      <c r="L7" s="94">
        <v>439</v>
      </c>
      <c r="M7" s="95">
        <v>48417</v>
      </c>
      <c r="N7" s="94">
        <v>38723</v>
      </c>
      <c r="O7" s="431">
        <f aca="true" t="shared" si="3" ref="O7:O23">SUM(P7:U7)</f>
        <v>9694</v>
      </c>
      <c r="P7" s="95">
        <v>4590</v>
      </c>
      <c r="Q7" s="93">
        <v>1282</v>
      </c>
      <c r="R7" s="93">
        <v>908</v>
      </c>
      <c r="S7" s="93">
        <v>252</v>
      </c>
      <c r="T7" s="93">
        <v>2321</v>
      </c>
      <c r="U7" s="93">
        <v>341</v>
      </c>
      <c r="V7" s="102">
        <f aca="true" t="shared" si="4" ref="V7:V29">M7-D7</f>
        <v>993</v>
      </c>
      <c r="W7" s="96"/>
    </row>
    <row r="8" spans="1:25" ht="18" customHeight="1">
      <c r="A8" s="735"/>
      <c r="B8" s="729"/>
      <c r="C8" s="103" t="s">
        <v>527</v>
      </c>
      <c r="D8" s="93">
        <v>5696</v>
      </c>
      <c r="E8" s="93">
        <v>3222</v>
      </c>
      <c r="F8" s="93">
        <f t="shared" si="2"/>
        <v>2474</v>
      </c>
      <c r="G8" s="93">
        <v>1470</v>
      </c>
      <c r="H8" s="93">
        <v>166</v>
      </c>
      <c r="I8" s="93">
        <v>282</v>
      </c>
      <c r="J8" s="93">
        <v>186</v>
      </c>
      <c r="K8" s="93">
        <v>211</v>
      </c>
      <c r="L8" s="94">
        <v>159</v>
      </c>
      <c r="M8" s="95">
        <v>4951</v>
      </c>
      <c r="N8" s="93">
        <v>3222</v>
      </c>
      <c r="O8" s="102">
        <f t="shared" si="3"/>
        <v>1729</v>
      </c>
      <c r="P8" s="93">
        <v>609</v>
      </c>
      <c r="Q8" s="93">
        <v>492</v>
      </c>
      <c r="R8" s="93">
        <v>161</v>
      </c>
      <c r="S8" s="93">
        <v>97</v>
      </c>
      <c r="T8" s="93">
        <v>347</v>
      </c>
      <c r="U8" s="93">
        <v>23</v>
      </c>
      <c r="V8" s="102">
        <f t="shared" si="4"/>
        <v>-745</v>
      </c>
      <c r="W8" s="96"/>
      <c r="X8" s="711"/>
      <c r="Y8" s="710"/>
    </row>
    <row r="9" spans="1:25" ht="18" customHeight="1">
      <c r="A9" s="735"/>
      <c r="B9" s="728" t="s">
        <v>323</v>
      </c>
      <c r="C9" s="423" t="s">
        <v>241</v>
      </c>
      <c r="D9" s="420">
        <f>D10+D11</f>
        <v>6420</v>
      </c>
      <c r="E9" s="420">
        <f aca="true" t="shared" si="5" ref="E9:V9">E10+E11</f>
        <v>4184</v>
      </c>
      <c r="F9" s="420">
        <f t="shared" si="5"/>
        <v>2236</v>
      </c>
      <c r="G9" s="420">
        <f t="shared" si="5"/>
        <v>295</v>
      </c>
      <c r="H9" s="420">
        <f t="shared" si="5"/>
        <v>445</v>
      </c>
      <c r="I9" s="420">
        <f t="shared" si="5"/>
        <v>31</v>
      </c>
      <c r="J9" s="420">
        <f t="shared" si="5"/>
        <v>1069</v>
      </c>
      <c r="K9" s="420">
        <f t="shared" si="5"/>
        <v>354</v>
      </c>
      <c r="L9" s="421">
        <f t="shared" si="5"/>
        <v>42</v>
      </c>
      <c r="M9" s="422">
        <f t="shared" si="5"/>
        <v>5343</v>
      </c>
      <c r="N9" s="420">
        <f t="shared" si="5"/>
        <v>4184</v>
      </c>
      <c r="O9" s="420">
        <f t="shared" si="5"/>
        <v>1159</v>
      </c>
      <c r="P9" s="420">
        <f t="shared" si="5"/>
        <v>74</v>
      </c>
      <c r="Q9" s="420">
        <v>18</v>
      </c>
      <c r="R9" s="420">
        <f t="shared" si="5"/>
        <v>726</v>
      </c>
      <c r="S9" s="420">
        <f t="shared" si="5"/>
        <v>82</v>
      </c>
      <c r="T9" s="420">
        <f t="shared" si="5"/>
        <v>234</v>
      </c>
      <c r="U9" s="420">
        <v>25</v>
      </c>
      <c r="V9" s="605">
        <f t="shared" si="5"/>
        <v>-1077</v>
      </c>
      <c r="W9" s="96"/>
      <c r="X9" s="128"/>
      <c r="Y9" s="242"/>
    </row>
    <row r="10" spans="1:25" ht="18" customHeight="1">
      <c r="A10" s="735"/>
      <c r="B10" s="729"/>
      <c r="C10" s="424" t="s">
        <v>526</v>
      </c>
      <c r="D10" s="93">
        <v>5864</v>
      </c>
      <c r="E10" s="93">
        <v>3986</v>
      </c>
      <c r="F10" s="93">
        <f t="shared" si="2"/>
        <v>1878</v>
      </c>
      <c r="G10" s="93">
        <v>236</v>
      </c>
      <c r="H10" s="93">
        <v>363</v>
      </c>
      <c r="I10" s="93">
        <v>19</v>
      </c>
      <c r="J10" s="93">
        <v>908</v>
      </c>
      <c r="K10" s="93">
        <v>320</v>
      </c>
      <c r="L10" s="94">
        <v>32</v>
      </c>
      <c r="M10" s="95">
        <v>4913</v>
      </c>
      <c r="N10" s="93">
        <v>3986</v>
      </c>
      <c r="O10" s="431">
        <f t="shared" si="3"/>
        <v>927</v>
      </c>
      <c r="P10" s="93">
        <v>72</v>
      </c>
      <c r="Q10" s="93">
        <v>18</v>
      </c>
      <c r="R10" s="93">
        <v>540</v>
      </c>
      <c r="S10" s="93">
        <v>65</v>
      </c>
      <c r="T10" s="93">
        <v>207</v>
      </c>
      <c r="U10" s="93">
        <v>25</v>
      </c>
      <c r="V10" s="102">
        <f t="shared" si="4"/>
        <v>-951</v>
      </c>
      <c r="W10" s="96"/>
      <c r="X10" s="128"/>
      <c r="Y10" s="242"/>
    </row>
    <row r="11" spans="1:25" ht="18" customHeight="1">
      <c r="A11" s="735"/>
      <c r="B11" s="729"/>
      <c r="C11" s="425" t="s">
        <v>527</v>
      </c>
      <c r="D11" s="364">
        <v>556</v>
      </c>
      <c r="E11" s="364">
        <v>198</v>
      </c>
      <c r="F11" s="93">
        <f t="shared" si="2"/>
        <v>358</v>
      </c>
      <c r="G11" s="364">
        <v>59</v>
      </c>
      <c r="H11" s="364">
        <v>82</v>
      </c>
      <c r="I11" s="364">
        <v>12</v>
      </c>
      <c r="J11" s="364">
        <v>161</v>
      </c>
      <c r="K11" s="364">
        <v>34</v>
      </c>
      <c r="L11" s="365">
        <v>10</v>
      </c>
      <c r="M11" s="366">
        <v>430</v>
      </c>
      <c r="N11" s="364">
        <v>198</v>
      </c>
      <c r="O11" s="102">
        <f t="shared" si="3"/>
        <v>232</v>
      </c>
      <c r="P11" s="364">
        <v>2</v>
      </c>
      <c r="Q11" s="367" t="s">
        <v>528</v>
      </c>
      <c r="R11" s="364">
        <v>186</v>
      </c>
      <c r="S11" s="364">
        <v>17</v>
      </c>
      <c r="T11" s="364">
        <v>27</v>
      </c>
      <c r="U11" s="367" t="s">
        <v>528</v>
      </c>
      <c r="V11" s="368">
        <f t="shared" si="4"/>
        <v>-126</v>
      </c>
      <c r="W11" s="96"/>
      <c r="X11" s="128"/>
      <c r="Y11" s="242"/>
    </row>
    <row r="12" spans="1:23" ht="18" customHeight="1">
      <c r="A12" s="739" t="s">
        <v>579</v>
      </c>
      <c r="B12" s="728" t="s">
        <v>435</v>
      </c>
      <c r="C12" s="103" t="s">
        <v>241</v>
      </c>
      <c r="D12" s="93">
        <f>D13+D14</f>
        <v>55437</v>
      </c>
      <c r="E12" s="93">
        <f aca="true" t="shared" si="6" ref="E12:V12">E13+E14</f>
        <v>41665</v>
      </c>
      <c r="F12" s="420">
        <f t="shared" si="6"/>
        <v>13772</v>
      </c>
      <c r="G12" s="93">
        <f t="shared" si="6"/>
        <v>8244</v>
      </c>
      <c r="H12" s="93">
        <f t="shared" si="6"/>
        <v>762</v>
      </c>
      <c r="I12" s="93">
        <f t="shared" si="6"/>
        <v>978</v>
      </c>
      <c r="J12" s="93">
        <f t="shared" si="6"/>
        <v>764</v>
      </c>
      <c r="K12" s="93">
        <f t="shared" si="6"/>
        <v>2226</v>
      </c>
      <c r="L12" s="94">
        <f t="shared" si="6"/>
        <v>798</v>
      </c>
      <c r="M12" s="95">
        <f t="shared" si="6"/>
        <v>54666</v>
      </c>
      <c r="N12" s="93">
        <f t="shared" si="6"/>
        <v>41665</v>
      </c>
      <c r="O12" s="420">
        <f t="shared" si="6"/>
        <v>13001</v>
      </c>
      <c r="P12" s="93">
        <f t="shared" si="6"/>
        <v>5550</v>
      </c>
      <c r="Q12" s="93">
        <f t="shared" si="6"/>
        <v>2098</v>
      </c>
      <c r="R12" s="93">
        <f t="shared" si="6"/>
        <v>1140</v>
      </c>
      <c r="S12" s="93">
        <f t="shared" si="6"/>
        <v>388</v>
      </c>
      <c r="T12" s="93">
        <f t="shared" si="6"/>
        <v>3383</v>
      </c>
      <c r="U12" s="93">
        <f t="shared" si="6"/>
        <v>442</v>
      </c>
      <c r="V12" s="102">
        <f t="shared" si="6"/>
        <v>-771</v>
      </c>
      <c r="W12" s="96"/>
    </row>
    <row r="13" spans="1:25" ht="18" customHeight="1">
      <c r="A13" s="740"/>
      <c r="B13" s="729"/>
      <c r="C13" s="103" t="s">
        <v>526</v>
      </c>
      <c r="D13" s="93">
        <v>49918</v>
      </c>
      <c r="E13" s="93">
        <v>38890</v>
      </c>
      <c r="F13" s="93">
        <f t="shared" si="2"/>
        <v>11028</v>
      </c>
      <c r="G13" s="93">
        <v>6735</v>
      </c>
      <c r="H13" s="93">
        <v>541</v>
      </c>
      <c r="I13" s="93">
        <v>633</v>
      </c>
      <c r="J13" s="93">
        <v>635</v>
      </c>
      <c r="K13" s="93">
        <v>1956</v>
      </c>
      <c r="L13" s="94">
        <v>528</v>
      </c>
      <c r="M13" s="95">
        <v>50193</v>
      </c>
      <c r="N13" s="93">
        <v>38890</v>
      </c>
      <c r="O13" s="431">
        <f t="shared" si="3"/>
        <v>11303</v>
      </c>
      <c r="P13" s="93">
        <v>5084</v>
      </c>
      <c r="Q13" s="93">
        <v>1558</v>
      </c>
      <c r="R13" s="93">
        <v>968</v>
      </c>
      <c r="S13" s="93">
        <v>292</v>
      </c>
      <c r="T13" s="93">
        <v>2975</v>
      </c>
      <c r="U13" s="93">
        <v>426</v>
      </c>
      <c r="V13" s="102">
        <f t="shared" si="4"/>
        <v>275</v>
      </c>
      <c r="W13" s="96"/>
      <c r="X13" s="711"/>
      <c r="Y13" s="710"/>
    </row>
    <row r="14" spans="1:23" ht="18" customHeight="1">
      <c r="A14" s="740"/>
      <c r="B14" s="729"/>
      <c r="C14" s="103" t="s">
        <v>527</v>
      </c>
      <c r="D14" s="93">
        <v>5519</v>
      </c>
      <c r="E14" s="93">
        <v>2775</v>
      </c>
      <c r="F14" s="93">
        <f t="shared" si="2"/>
        <v>2744</v>
      </c>
      <c r="G14" s="93">
        <v>1509</v>
      </c>
      <c r="H14" s="93">
        <v>221</v>
      </c>
      <c r="I14" s="93">
        <v>345</v>
      </c>
      <c r="J14" s="93">
        <v>129</v>
      </c>
      <c r="K14" s="93">
        <v>270</v>
      </c>
      <c r="L14" s="94">
        <v>270</v>
      </c>
      <c r="M14" s="95">
        <v>4473</v>
      </c>
      <c r="N14" s="93">
        <v>2775</v>
      </c>
      <c r="O14" s="102">
        <f t="shared" si="3"/>
        <v>1698</v>
      </c>
      <c r="P14" s="93">
        <v>466</v>
      </c>
      <c r="Q14" s="93">
        <v>540</v>
      </c>
      <c r="R14" s="93">
        <v>172</v>
      </c>
      <c r="S14" s="93">
        <v>96</v>
      </c>
      <c r="T14" s="93">
        <v>408</v>
      </c>
      <c r="U14" s="93">
        <v>16</v>
      </c>
      <c r="V14" s="102">
        <f t="shared" si="4"/>
        <v>-1046</v>
      </c>
      <c r="W14" s="96"/>
    </row>
    <row r="15" spans="1:23" ht="18" customHeight="1">
      <c r="A15" s="740"/>
      <c r="B15" s="728" t="s">
        <v>323</v>
      </c>
      <c r="C15" s="423" t="s">
        <v>241</v>
      </c>
      <c r="D15" s="420">
        <f>D16+D17</f>
        <v>6378</v>
      </c>
      <c r="E15" s="420">
        <f aca="true" t="shared" si="7" ref="E15:J15">E16+E17</f>
        <v>3961</v>
      </c>
      <c r="F15" s="420">
        <f t="shared" si="7"/>
        <v>2417</v>
      </c>
      <c r="G15" s="420">
        <f t="shared" si="7"/>
        <v>361</v>
      </c>
      <c r="H15" s="420">
        <f t="shared" si="7"/>
        <v>417</v>
      </c>
      <c r="I15" s="420">
        <f t="shared" si="7"/>
        <v>42</v>
      </c>
      <c r="J15" s="420">
        <f t="shared" si="7"/>
        <v>1140</v>
      </c>
      <c r="K15" s="420">
        <f aca="true" t="shared" si="8" ref="K15:T15">K16+K17</f>
        <v>381</v>
      </c>
      <c r="L15" s="421">
        <f t="shared" si="8"/>
        <v>76</v>
      </c>
      <c r="M15" s="422">
        <f t="shared" si="8"/>
        <v>5315</v>
      </c>
      <c r="N15" s="420">
        <f t="shared" si="8"/>
        <v>3961</v>
      </c>
      <c r="O15" s="420">
        <f t="shared" si="8"/>
        <v>1354</v>
      </c>
      <c r="P15" s="420">
        <f t="shared" si="8"/>
        <v>98</v>
      </c>
      <c r="Q15" s="420">
        <f t="shared" si="8"/>
        <v>14</v>
      </c>
      <c r="R15" s="420">
        <f t="shared" si="8"/>
        <v>764</v>
      </c>
      <c r="S15" s="420">
        <f t="shared" si="8"/>
        <v>94</v>
      </c>
      <c r="T15" s="420">
        <f t="shared" si="8"/>
        <v>350</v>
      </c>
      <c r="U15" s="420">
        <v>34</v>
      </c>
      <c r="V15" s="605">
        <f>V16+V17</f>
        <v>-1063</v>
      </c>
      <c r="W15" s="96"/>
    </row>
    <row r="16" spans="1:23" ht="18" customHeight="1">
      <c r="A16" s="740"/>
      <c r="B16" s="729"/>
      <c r="C16" s="424" t="s">
        <v>526</v>
      </c>
      <c r="D16" s="93">
        <v>5754</v>
      </c>
      <c r="E16" s="93">
        <v>3753</v>
      </c>
      <c r="F16" s="93">
        <f t="shared" si="2"/>
        <v>2001</v>
      </c>
      <c r="G16" s="93">
        <v>270</v>
      </c>
      <c r="H16" s="93">
        <v>351</v>
      </c>
      <c r="I16" s="93">
        <v>21</v>
      </c>
      <c r="J16" s="93">
        <v>968</v>
      </c>
      <c r="K16" s="93">
        <v>343</v>
      </c>
      <c r="L16" s="94">
        <v>48</v>
      </c>
      <c r="M16" s="95">
        <v>4950</v>
      </c>
      <c r="N16" s="93">
        <v>3753</v>
      </c>
      <c r="O16" s="93">
        <f t="shared" si="3"/>
        <v>1197</v>
      </c>
      <c r="P16" s="93">
        <v>95</v>
      </c>
      <c r="Q16" s="93">
        <v>12</v>
      </c>
      <c r="R16" s="93">
        <v>635</v>
      </c>
      <c r="S16" s="93">
        <v>90</v>
      </c>
      <c r="T16" s="93">
        <v>331</v>
      </c>
      <c r="U16" s="93">
        <v>34</v>
      </c>
      <c r="V16" s="102">
        <f t="shared" si="4"/>
        <v>-804</v>
      </c>
      <c r="W16" s="96"/>
    </row>
    <row r="17" spans="1:23" ht="18" customHeight="1">
      <c r="A17" s="741"/>
      <c r="B17" s="729"/>
      <c r="C17" s="425" t="s">
        <v>527</v>
      </c>
      <c r="D17" s="364">
        <v>624</v>
      </c>
      <c r="E17" s="364">
        <v>208</v>
      </c>
      <c r="F17" s="93">
        <f t="shared" si="2"/>
        <v>416</v>
      </c>
      <c r="G17" s="364">
        <v>91</v>
      </c>
      <c r="H17" s="364">
        <v>66</v>
      </c>
      <c r="I17" s="364">
        <v>21</v>
      </c>
      <c r="J17" s="364">
        <v>172</v>
      </c>
      <c r="K17" s="364">
        <v>38</v>
      </c>
      <c r="L17" s="365">
        <v>28</v>
      </c>
      <c r="M17" s="366">
        <v>365</v>
      </c>
      <c r="N17" s="364">
        <v>208</v>
      </c>
      <c r="O17" s="93">
        <f t="shared" si="3"/>
        <v>157</v>
      </c>
      <c r="P17" s="364">
        <v>3</v>
      </c>
      <c r="Q17" s="364">
        <v>2</v>
      </c>
      <c r="R17" s="364">
        <v>129</v>
      </c>
      <c r="S17" s="364">
        <v>4</v>
      </c>
      <c r="T17" s="364">
        <v>19</v>
      </c>
      <c r="U17" s="367" t="s">
        <v>528</v>
      </c>
      <c r="V17" s="368">
        <f t="shared" si="4"/>
        <v>-259</v>
      </c>
      <c r="W17" s="96"/>
    </row>
    <row r="18" spans="1:23" ht="18" customHeight="1">
      <c r="A18" s="734" t="s">
        <v>578</v>
      </c>
      <c r="B18" s="728" t="s">
        <v>435</v>
      </c>
      <c r="C18" s="423" t="s">
        <v>198</v>
      </c>
      <c r="D18" s="420">
        <f>D19+D20</f>
        <v>54075</v>
      </c>
      <c r="E18" s="420">
        <f aca="true" t="shared" si="9" ref="E18:V18">E19+E20</f>
        <v>39004</v>
      </c>
      <c r="F18" s="420">
        <f t="shared" si="9"/>
        <v>15071</v>
      </c>
      <c r="G18" s="420">
        <f t="shared" si="9"/>
        <v>8585</v>
      </c>
      <c r="H18" s="420">
        <f t="shared" si="9"/>
        <v>846</v>
      </c>
      <c r="I18" s="420">
        <f t="shared" si="9"/>
        <v>1096</v>
      </c>
      <c r="J18" s="420">
        <f t="shared" si="9"/>
        <v>938</v>
      </c>
      <c r="K18" s="420">
        <f t="shared" si="9"/>
        <v>2687</v>
      </c>
      <c r="L18" s="421">
        <f t="shared" si="9"/>
        <v>919</v>
      </c>
      <c r="M18" s="422">
        <f t="shared" si="9"/>
        <v>52887</v>
      </c>
      <c r="N18" s="420">
        <f t="shared" si="9"/>
        <v>39004</v>
      </c>
      <c r="O18" s="420">
        <f t="shared" si="9"/>
        <v>13883</v>
      </c>
      <c r="P18" s="420">
        <f t="shared" si="9"/>
        <v>5884</v>
      </c>
      <c r="Q18" s="420">
        <f t="shared" si="9"/>
        <v>2169</v>
      </c>
      <c r="R18" s="420">
        <f t="shared" si="9"/>
        <v>1183</v>
      </c>
      <c r="S18" s="420">
        <f t="shared" si="9"/>
        <v>428</v>
      </c>
      <c r="T18" s="420">
        <f t="shared" si="9"/>
        <v>3792</v>
      </c>
      <c r="U18" s="420">
        <f t="shared" si="9"/>
        <v>427</v>
      </c>
      <c r="V18" s="605">
        <f t="shared" si="9"/>
        <v>-1188</v>
      </c>
      <c r="W18" s="96"/>
    </row>
    <row r="19" spans="1:25" ht="18" customHeight="1">
      <c r="A19" s="734"/>
      <c r="B19" s="729"/>
      <c r="C19" s="424" t="s">
        <v>228</v>
      </c>
      <c r="D19" s="93">
        <v>49288</v>
      </c>
      <c r="E19" s="93">
        <v>36600</v>
      </c>
      <c r="F19" s="275">
        <f aca="true" t="shared" si="10" ref="F19:F29">SUM(G19:L19)</f>
        <v>12688</v>
      </c>
      <c r="G19" s="93">
        <v>7406</v>
      </c>
      <c r="H19" s="93">
        <v>590</v>
      </c>
      <c r="I19" s="93">
        <v>763</v>
      </c>
      <c r="J19" s="93">
        <v>870</v>
      </c>
      <c r="K19" s="93">
        <v>2410</v>
      </c>
      <c r="L19" s="94">
        <v>649</v>
      </c>
      <c r="M19" s="95">
        <v>48960</v>
      </c>
      <c r="N19" s="93">
        <v>36600</v>
      </c>
      <c r="O19" s="93">
        <f t="shared" si="3"/>
        <v>12360</v>
      </c>
      <c r="P19" s="93">
        <v>5576</v>
      </c>
      <c r="Q19" s="93">
        <v>1596</v>
      </c>
      <c r="R19" s="93">
        <v>1000</v>
      </c>
      <c r="S19" s="93">
        <v>351</v>
      </c>
      <c r="T19" s="93">
        <v>3412</v>
      </c>
      <c r="U19" s="93">
        <v>425</v>
      </c>
      <c r="V19" s="102">
        <f t="shared" si="4"/>
        <v>-328</v>
      </c>
      <c r="W19" s="96"/>
      <c r="X19" s="711"/>
      <c r="Y19" s="710"/>
    </row>
    <row r="20" spans="1:25" ht="18" customHeight="1">
      <c r="A20" s="734"/>
      <c r="B20" s="729"/>
      <c r="C20" s="425" t="s">
        <v>229</v>
      </c>
      <c r="D20" s="364">
        <v>4787</v>
      </c>
      <c r="E20" s="364">
        <v>2404</v>
      </c>
      <c r="F20" s="100">
        <f t="shared" si="10"/>
        <v>2383</v>
      </c>
      <c r="G20" s="364">
        <v>1179</v>
      </c>
      <c r="H20" s="364">
        <v>256</v>
      </c>
      <c r="I20" s="364">
        <v>333</v>
      </c>
      <c r="J20" s="364">
        <v>68</v>
      </c>
      <c r="K20" s="364">
        <v>277</v>
      </c>
      <c r="L20" s="365">
        <v>270</v>
      </c>
      <c r="M20" s="366">
        <v>3927</v>
      </c>
      <c r="N20" s="364">
        <v>2404</v>
      </c>
      <c r="O20" s="364">
        <f t="shared" si="3"/>
        <v>1523</v>
      </c>
      <c r="P20" s="364">
        <v>308</v>
      </c>
      <c r="Q20" s="364">
        <v>573</v>
      </c>
      <c r="R20" s="364">
        <v>183</v>
      </c>
      <c r="S20" s="364">
        <v>77</v>
      </c>
      <c r="T20" s="364">
        <v>380</v>
      </c>
      <c r="U20" s="364">
        <v>2</v>
      </c>
      <c r="V20" s="368">
        <f t="shared" si="4"/>
        <v>-860</v>
      </c>
      <c r="W20" s="96"/>
      <c r="X20" s="128"/>
      <c r="Y20" s="242"/>
    </row>
    <row r="21" spans="1:25" ht="18" customHeight="1">
      <c r="A21" s="734"/>
      <c r="B21" s="728" t="s">
        <v>323</v>
      </c>
      <c r="C21" s="103" t="s">
        <v>198</v>
      </c>
      <c r="D21" s="93">
        <f>D22+D23</f>
        <v>6185</v>
      </c>
      <c r="E21" s="93">
        <f aca="true" t="shared" si="11" ref="E21:V21">E22+E23</f>
        <v>3619</v>
      </c>
      <c r="F21" s="93">
        <f t="shared" si="11"/>
        <v>2566</v>
      </c>
      <c r="G21" s="93">
        <f t="shared" si="11"/>
        <v>385</v>
      </c>
      <c r="H21" s="93">
        <f t="shared" si="11"/>
        <v>430</v>
      </c>
      <c r="I21" s="93">
        <f t="shared" si="11"/>
        <v>57</v>
      </c>
      <c r="J21" s="93">
        <f t="shared" si="11"/>
        <v>1183</v>
      </c>
      <c r="K21" s="93">
        <f t="shared" si="11"/>
        <v>441</v>
      </c>
      <c r="L21" s="94">
        <f t="shared" si="11"/>
        <v>70</v>
      </c>
      <c r="M21" s="95">
        <f t="shared" si="11"/>
        <v>5300</v>
      </c>
      <c r="N21" s="93">
        <f t="shared" si="11"/>
        <v>3619</v>
      </c>
      <c r="O21" s="93">
        <f t="shared" si="11"/>
        <v>1681</v>
      </c>
      <c r="P21" s="93">
        <f t="shared" si="11"/>
        <v>101</v>
      </c>
      <c r="Q21" s="93">
        <f t="shared" si="11"/>
        <v>24</v>
      </c>
      <c r="R21" s="93">
        <f t="shared" si="11"/>
        <v>938</v>
      </c>
      <c r="S21" s="93">
        <f t="shared" si="11"/>
        <v>130</v>
      </c>
      <c r="T21" s="93">
        <f t="shared" si="11"/>
        <v>442</v>
      </c>
      <c r="U21" s="93">
        <v>46</v>
      </c>
      <c r="V21" s="102">
        <f t="shared" si="11"/>
        <v>-885</v>
      </c>
      <c r="W21" s="96"/>
      <c r="X21" s="128"/>
      <c r="Y21" s="242"/>
    </row>
    <row r="22" spans="1:25" ht="18" customHeight="1">
      <c r="A22" s="734"/>
      <c r="B22" s="729"/>
      <c r="C22" s="103" t="s">
        <v>228</v>
      </c>
      <c r="D22" s="93">
        <v>5561</v>
      </c>
      <c r="E22" s="93">
        <v>3434</v>
      </c>
      <c r="F22" s="93">
        <f t="shared" si="10"/>
        <v>2127</v>
      </c>
      <c r="G22" s="93">
        <v>312</v>
      </c>
      <c r="H22" s="93">
        <v>355</v>
      </c>
      <c r="I22" s="93">
        <v>21</v>
      </c>
      <c r="J22" s="93">
        <v>1000</v>
      </c>
      <c r="K22" s="93">
        <v>385</v>
      </c>
      <c r="L22" s="94">
        <v>54</v>
      </c>
      <c r="M22" s="95">
        <v>5029</v>
      </c>
      <c r="N22" s="93">
        <v>3434</v>
      </c>
      <c r="O22" s="93">
        <f t="shared" si="3"/>
        <v>1595</v>
      </c>
      <c r="P22" s="93">
        <v>99</v>
      </c>
      <c r="Q22" s="93">
        <v>23</v>
      </c>
      <c r="R22" s="93">
        <v>870</v>
      </c>
      <c r="S22" s="93">
        <v>123</v>
      </c>
      <c r="T22" s="93">
        <v>434</v>
      </c>
      <c r="U22" s="93">
        <v>46</v>
      </c>
      <c r="V22" s="102">
        <f t="shared" si="4"/>
        <v>-532</v>
      </c>
      <c r="W22" s="96"/>
      <c r="X22" s="128"/>
      <c r="Y22" s="242"/>
    </row>
    <row r="23" spans="1:25" ht="18" customHeight="1">
      <c r="A23" s="734"/>
      <c r="B23" s="729"/>
      <c r="C23" s="103" t="s">
        <v>229</v>
      </c>
      <c r="D23" s="93">
        <v>624</v>
      </c>
      <c r="E23" s="93">
        <v>185</v>
      </c>
      <c r="F23" s="93">
        <f t="shared" si="10"/>
        <v>439</v>
      </c>
      <c r="G23" s="93">
        <v>73</v>
      </c>
      <c r="H23" s="93">
        <v>75</v>
      </c>
      <c r="I23" s="93">
        <v>36</v>
      </c>
      <c r="J23" s="93">
        <v>183</v>
      </c>
      <c r="K23" s="93">
        <v>56</v>
      </c>
      <c r="L23" s="94">
        <v>16</v>
      </c>
      <c r="M23" s="95">
        <v>271</v>
      </c>
      <c r="N23" s="93">
        <v>185</v>
      </c>
      <c r="O23" s="93">
        <f t="shared" si="3"/>
        <v>86</v>
      </c>
      <c r="P23" s="93">
        <v>2</v>
      </c>
      <c r="Q23" s="93">
        <v>1</v>
      </c>
      <c r="R23" s="93">
        <v>68</v>
      </c>
      <c r="S23" s="93">
        <v>7</v>
      </c>
      <c r="T23" s="93">
        <v>8</v>
      </c>
      <c r="U23" s="367" t="s">
        <v>528</v>
      </c>
      <c r="V23" s="102">
        <f t="shared" si="4"/>
        <v>-353</v>
      </c>
      <c r="W23" s="96"/>
      <c r="X23" s="128"/>
      <c r="Y23" s="242"/>
    </row>
    <row r="24" spans="1:25" ht="18" customHeight="1">
      <c r="A24" s="730" t="s">
        <v>327</v>
      </c>
      <c r="B24" s="728" t="s">
        <v>435</v>
      </c>
      <c r="C24" s="423" t="s">
        <v>241</v>
      </c>
      <c r="D24" s="420">
        <f>D25+D26</f>
        <v>52095</v>
      </c>
      <c r="E24" s="420">
        <f aca="true" t="shared" si="12" ref="E24:V24">E25+E26</f>
        <v>36270</v>
      </c>
      <c r="F24" s="420">
        <f t="shared" si="12"/>
        <v>15825</v>
      </c>
      <c r="G24" s="420">
        <f t="shared" si="12"/>
        <v>8894</v>
      </c>
      <c r="H24" s="420">
        <f t="shared" si="12"/>
        <v>838</v>
      </c>
      <c r="I24" s="420">
        <f t="shared" si="12"/>
        <v>1154</v>
      </c>
      <c r="J24" s="420">
        <f t="shared" si="12"/>
        <v>1004</v>
      </c>
      <c r="K24" s="420">
        <f t="shared" si="12"/>
        <v>3001</v>
      </c>
      <c r="L24" s="421">
        <f t="shared" si="12"/>
        <v>934</v>
      </c>
      <c r="M24" s="422">
        <f t="shared" si="12"/>
        <v>50615</v>
      </c>
      <c r="N24" s="420">
        <f t="shared" si="12"/>
        <v>36270</v>
      </c>
      <c r="O24" s="420">
        <f t="shared" si="12"/>
        <v>14345</v>
      </c>
      <c r="P24" s="420">
        <f t="shared" si="12"/>
        <v>5966</v>
      </c>
      <c r="Q24" s="420">
        <f t="shared" si="12"/>
        <v>2317</v>
      </c>
      <c r="R24" s="420">
        <f t="shared" si="12"/>
        <v>1168</v>
      </c>
      <c r="S24" s="420">
        <f t="shared" si="12"/>
        <v>458</v>
      </c>
      <c r="T24" s="420">
        <f t="shared" si="12"/>
        <v>3965</v>
      </c>
      <c r="U24" s="420">
        <f t="shared" si="12"/>
        <v>471</v>
      </c>
      <c r="V24" s="605">
        <f t="shared" si="12"/>
        <v>-1480</v>
      </c>
      <c r="W24" s="96"/>
      <c r="X24" s="128"/>
      <c r="Y24" s="242"/>
    </row>
    <row r="25" spans="1:25" ht="18" customHeight="1">
      <c r="A25" s="731"/>
      <c r="B25" s="729"/>
      <c r="C25" s="424" t="s">
        <v>526</v>
      </c>
      <c r="D25" s="93">
        <v>47530</v>
      </c>
      <c r="E25" s="93">
        <v>34104</v>
      </c>
      <c r="F25" s="93">
        <f t="shared" si="10"/>
        <v>13426</v>
      </c>
      <c r="G25" s="93">
        <v>7731</v>
      </c>
      <c r="H25" s="93">
        <v>576</v>
      </c>
      <c r="I25" s="93">
        <v>835</v>
      </c>
      <c r="J25" s="93">
        <v>957</v>
      </c>
      <c r="K25" s="93">
        <v>2692</v>
      </c>
      <c r="L25" s="94">
        <v>635</v>
      </c>
      <c r="M25" s="95">
        <v>47167</v>
      </c>
      <c r="N25" s="93">
        <v>34104</v>
      </c>
      <c r="O25" s="93">
        <f>SUM(P25:U25)</f>
        <v>13063</v>
      </c>
      <c r="P25" s="93">
        <v>5731</v>
      </c>
      <c r="Q25" s="93">
        <v>1809</v>
      </c>
      <c r="R25" s="93">
        <v>1034</v>
      </c>
      <c r="S25" s="93">
        <v>381</v>
      </c>
      <c r="T25" s="93">
        <v>3642</v>
      </c>
      <c r="U25" s="93">
        <v>466</v>
      </c>
      <c r="V25" s="102">
        <f t="shared" si="4"/>
        <v>-363</v>
      </c>
      <c r="W25" s="96"/>
      <c r="X25" s="128"/>
      <c r="Y25" s="242"/>
    </row>
    <row r="26" spans="1:25" ht="18" customHeight="1">
      <c r="A26" s="731"/>
      <c r="B26" s="729"/>
      <c r="C26" s="425" t="s">
        <v>527</v>
      </c>
      <c r="D26" s="364">
        <v>4565</v>
      </c>
      <c r="E26" s="364">
        <v>2166</v>
      </c>
      <c r="F26" s="364">
        <f t="shared" si="10"/>
        <v>2399</v>
      </c>
      <c r="G26" s="364">
        <v>1163</v>
      </c>
      <c r="H26" s="364">
        <v>262</v>
      </c>
      <c r="I26" s="364">
        <v>319</v>
      </c>
      <c r="J26" s="364">
        <v>47</v>
      </c>
      <c r="K26" s="364">
        <v>309</v>
      </c>
      <c r="L26" s="365">
        <v>299</v>
      </c>
      <c r="M26" s="366">
        <v>3448</v>
      </c>
      <c r="N26" s="364">
        <v>2166</v>
      </c>
      <c r="O26" s="364">
        <f>SUM(P26:U26)</f>
        <v>1282</v>
      </c>
      <c r="P26" s="364">
        <v>235</v>
      </c>
      <c r="Q26" s="364">
        <v>508</v>
      </c>
      <c r="R26" s="364">
        <v>134</v>
      </c>
      <c r="S26" s="364">
        <v>77</v>
      </c>
      <c r="T26" s="364">
        <v>323</v>
      </c>
      <c r="U26" s="364">
        <v>5</v>
      </c>
      <c r="V26" s="368">
        <f t="shared" si="4"/>
        <v>-1117</v>
      </c>
      <c r="W26" s="96"/>
      <c r="X26" s="128"/>
      <c r="Y26" s="242"/>
    </row>
    <row r="27" spans="1:25" ht="18" customHeight="1">
      <c r="A27" s="731"/>
      <c r="B27" s="728" t="s">
        <v>323</v>
      </c>
      <c r="C27" s="103" t="s">
        <v>241</v>
      </c>
      <c r="D27" s="93">
        <f>D28+D29</f>
        <v>5846</v>
      </c>
      <c r="E27" s="93">
        <f aca="true" t="shared" si="13" ref="E27:V27">E28+E29</f>
        <v>3195</v>
      </c>
      <c r="F27" s="93">
        <f t="shared" si="13"/>
        <v>2651</v>
      </c>
      <c r="G27" s="93">
        <f t="shared" si="13"/>
        <v>424</v>
      </c>
      <c r="H27" s="93">
        <f t="shared" si="13"/>
        <v>421</v>
      </c>
      <c r="I27" s="93">
        <f t="shared" si="13"/>
        <v>58</v>
      </c>
      <c r="J27" s="93">
        <f t="shared" si="13"/>
        <v>1168</v>
      </c>
      <c r="K27" s="93">
        <f t="shared" si="13"/>
        <v>518</v>
      </c>
      <c r="L27" s="94">
        <f t="shared" si="13"/>
        <v>62</v>
      </c>
      <c r="M27" s="95">
        <f t="shared" si="13"/>
        <v>5055</v>
      </c>
      <c r="N27" s="93">
        <f t="shared" si="13"/>
        <v>3195</v>
      </c>
      <c r="O27" s="93">
        <f t="shared" si="13"/>
        <v>1860</v>
      </c>
      <c r="P27" s="93">
        <f t="shared" si="13"/>
        <v>137</v>
      </c>
      <c r="Q27" s="93">
        <f t="shared" si="13"/>
        <v>50</v>
      </c>
      <c r="R27" s="93">
        <f t="shared" si="13"/>
        <v>1004</v>
      </c>
      <c r="S27" s="93">
        <f t="shared" si="13"/>
        <v>120</v>
      </c>
      <c r="T27" s="93">
        <f t="shared" si="13"/>
        <v>505</v>
      </c>
      <c r="U27" s="93">
        <v>44</v>
      </c>
      <c r="V27" s="102">
        <f t="shared" si="13"/>
        <v>-791</v>
      </c>
      <c r="W27" s="96"/>
      <c r="X27" s="128"/>
      <c r="Y27" s="242"/>
    </row>
    <row r="28" spans="1:25" ht="18" customHeight="1">
      <c r="A28" s="731"/>
      <c r="B28" s="729"/>
      <c r="C28" s="103" t="s">
        <v>526</v>
      </c>
      <c r="D28" s="93">
        <v>5306</v>
      </c>
      <c r="E28" s="93">
        <v>3048</v>
      </c>
      <c r="F28" s="93">
        <f t="shared" si="10"/>
        <v>2258</v>
      </c>
      <c r="G28" s="93">
        <v>331</v>
      </c>
      <c r="H28" s="93">
        <v>351</v>
      </c>
      <c r="I28" s="93">
        <v>31</v>
      </c>
      <c r="J28" s="93">
        <v>1034</v>
      </c>
      <c r="K28" s="93">
        <v>472</v>
      </c>
      <c r="L28" s="94">
        <v>39</v>
      </c>
      <c r="M28" s="95">
        <v>4849</v>
      </c>
      <c r="N28" s="93">
        <v>3048</v>
      </c>
      <c r="O28" s="93">
        <f>SUM(P28:U28)</f>
        <v>1801</v>
      </c>
      <c r="P28" s="93">
        <v>135</v>
      </c>
      <c r="Q28" s="93">
        <v>47</v>
      </c>
      <c r="R28" s="93">
        <v>957</v>
      </c>
      <c r="S28" s="93">
        <v>117</v>
      </c>
      <c r="T28" s="93">
        <v>501</v>
      </c>
      <c r="U28" s="93">
        <v>44</v>
      </c>
      <c r="V28" s="102">
        <f t="shared" si="4"/>
        <v>-457</v>
      </c>
      <c r="W28" s="96"/>
      <c r="X28" s="128"/>
      <c r="Y28" s="242"/>
    </row>
    <row r="29" spans="1:25" ht="18" customHeight="1">
      <c r="A29" s="732"/>
      <c r="B29" s="729"/>
      <c r="C29" s="363" t="s">
        <v>527</v>
      </c>
      <c r="D29" s="364">
        <v>540</v>
      </c>
      <c r="E29" s="364">
        <v>147</v>
      </c>
      <c r="F29" s="364">
        <f t="shared" si="10"/>
        <v>393</v>
      </c>
      <c r="G29" s="364">
        <v>93</v>
      </c>
      <c r="H29" s="364">
        <v>70</v>
      </c>
      <c r="I29" s="364">
        <v>27</v>
      </c>
      <c r="J29" s="364">
        <v>134</v>
      </c>
      <c r="K29" s="364">
        <v>46</v>
      </c>
      <c r="L29" s="365">
        <v>23</v>
      </c>
      <c r="M29" s="366">
        <v>206</v>
      </c>
      <c r="N29" s="364">
        <v>147</v>
      </c>
      <c r="O29" s="364">
        <f>SUM(P29:U29)</f>
        <v>59</v>
      </c>
      <c r="P29" s="364">
        <v>2</v>
      </c>
      <c r="Q29" s="364">
        <v>3</v>
      </c>
      <c r="R29" s="364">
        <v>47</v>
      </c>
      <c r="S29" s="364">
        <v>3</v>
      </c>
      <c r="T29" s="364">
        <v>4</v>
      </c>
      <c r="U29" s="367" t="s">
        <v>528</v>
      </c>
      <c r="V29" s="368">
        <f t="shared" si="4"/>
        <v>-334</v>
      </c>
      <c r="W29" s="96"/>
      <c r="X29" s="128"/>
      <c r="Y29" s="242"/>
    </row>
    <row r="30" spans="1:30" ht="24" customHeight="1">
      <c r="A30" s="733" t="s">
        <v>266</v>
      </c>
      <c r="B30" s="733"/>
      <c r="C30" s="733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8"/>
      <c r="X30" s="242"/>
      <c r="Y30" s="242"/>
      <c r="Z30" s="145"/>
      <c r="AA30" s="145"/>
      <c r="AB30" s="145"/>
      <c r="AC30" s="145"/>
      <c r="AD30" s="145"/>
    </row>
    <row r="31" spans="3:30" ht="24" customHeight="1">
      <c r="C31" s="713"/>
      <c r="D31" s="713"/>
      <c r="E31" s="713"/>
      <c r="F31" s="713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8"/>
      <c r="X31" s="242"/>
      <c r="Y31" s="242"/>
      <c r="Z31" s="145"/>
      <c r="AA31" s="145"/>
      <c r="AB31" s="145"/>
      <c r="AC31" s="145"/>
      <c r="AD31" s="145"/>
    </row>
    <row r="32" spans="3:30" ht="24" customHeight="1">
      <c r="C32" s="246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8"/>
      <c r="X32" s="242"/>
      <c r="Y32" s="242"/>
      <c r="Z32" s="145"/>
      <c r="AA32" s="145"/>
      <c r="AB32" s="145"/>
      <c r="AC32" s="145"/>
      <c r="AD32" s="145"/>
    </row>
    <row r="33" spans="3:30" ht="24" customHeight="1">
      <c r="C33" s="246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8"/>
      <c r="X33" s="242"/>
      <c r="Y33" s="242"/>
      <c r="Z33" s="145"/>
      <c r="AA33" s="145"/>
      <c r="AB33" s="145"/>
      <c r="AC33" s="145"/>
      <c r="AD33" s="145"/>
    </row>
    <row r="34" spans="24:30" s="83" customFormat="1" ht="21" customHeight="1">
      <c r="X34" s="148"/>
      <c r="Y34" s="148"/>
      <c r="Z34" s="148"/>
      <c r="AA34" s="148"/>
      <c r="AB34" s="148"/>
      <c r="AC34" s="148"/>
      <c r="AD34" s="148"/>
    </row>
    <row r="64" ht="12">
      <c r="Q64" s="149"/>
    </row>
  </sheetData>
  <mergeCells count="30">
    <mergeCell ref="A3:C5"/>
    <mergeCell ref="A2:C2"/>
    <mergeCell ref="B15:B17"/>
    <mergeCell ref="A12:A17"/>
    <mergeCell ref="B18:B20"/>
    <mergeCell ref="B21:B23"/>
    <mergeCell ref="A18:A23"/>
    <mergeCell ref="B6:B8"/>
    <mergeCell ref="B9:B11"/>
    <mergeCell ref="A6:A11"/>
    <mergeCell ref="B12:B14"/>
    <mergeCell ref="B24:B26"/>
    <mergeCell ref="B27:B29"/>
    <mergeCell ref="A24:A29"/>
    <mergeCell ref="A30:C30"/>
    <mergeCell ref="F4:L4"/>
    <mergeCell ref="M4:M5"/>
    <mergeCell ref="X19:Y19"/>
    <mergeCell ref="X13:Y13"/>
    <mergeCell ref="X8:Y8"/>
    <mergeCell ref="C31:F31"/>
    <mergeCell ref="M1:V1"/>
    <mergeCell ref="C1:L1"/>
    <mergeCell ref="N4:N5"/>
    <mergeCell ref="V3:V5"/>
    <mergeCell ref="O4:U4"/>
    <mergeCell ref="D3:L3"/>
    <mergeCell ref="D4:D5"/>
    <mergeCell ref="M3:U3"/>
    <mergeCell ref="E4:E5"/>
  </mergeCells>
  <printOptions/>
  <pageMargins left="0.75" right="0.75" top="0.77" bottom="0.77" header="0.512" footer="0.512"/>
  <pageSetup horizontalDpi="600" verticalDpi="600" orientation="portrait" paperSize="9" scale="87" r:id="rId1"/>
  <colBreaks count="2" manualBreakCount="2">
    <brk id="12" max="30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k0008681</cp:lastModifiedBy>
  <cp:lastPrinted>2009-02-27T01:31:48Z</cp:lastPrinted>
  <dcterms:created xsi:type="dcterms:W3CDTF">1997-01-08T22:48:59Z</dcterms:created>
  <dcterms:modified xsi:type="dcterms:W3CDTF">2009-03-30T08:48:36Z</dcterms:modified>
  <cp:category/>
  <cp:version/>
  <cp:contentType/>
  <cp:contentStatus/>
</cp:coreProperties>
</file>