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603" activeTab="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  <sheet name="2-11" sheetId="11" r:id="rId11"/>
    <sheet name="2-12" sheetId="12" r:id="rId12"/>
    <sheet name="2-13(鹿沼)" sheetId="13" r:id="rId13"/>
    <sheet name="2-13（粟野） " sheetId="14" r:id="rId14"/>
    <sheet name="2-14（12国調）" sheetId="15" r:id="rId15"/>
    <sheet name="2-15（登録人口）" sheetId="16" r:id="rId16"/>
    <sheet name="2-16(国調人口)" sheetId="17" r:id="rId17"/>
    <sheet name="2-17" sheetId="18" r:id="rId18"/>
  </sheets>
  <definedNames>
    <definedName name="_xlnm.Print_Area" localSheetId="0">'2-1'!$A$1:$N$93</definedName>
    <definedName name="_xlnm.Print_Area" localSheetId="10">'2-11'!$A$1:$I$30</definedName>
    <definedName name="_xlnm.Print_Area" localSheetId="11">'2-12'!$A$1:$AD$52</definedName>
    <definedName name="_xlnm.Print_Area" localSheetId="13">'2-13（粟野） '!$A$1:$P$48</definedName>
    <definedName name="_xlnm.Print_Area" localSheetId="12">'2-13(鹿沼)'!$A$1:$P$48</definedName>
    <definedName name="_xlnm.Print_Area" localSheetId="16">'2-16(国調人口)'!$A$1:$Z$52</definedName>
    <definedName name="_xlnm.Print_Area" localSheetId="17">'2-17'!$A$1:$U$48</definedName>
    <definedName name="_xlnm.Print_Area" localSheetId="2">'2-3'!$A$1:$K$34</definedName>
    <definedName name="_xlnm.Print_Area" localSheetId="3">'2-4'!$A$1:$H$21</definedName>
    <definedName name="_xlnm.Print_Area" localSheetId="4">'2-5'!$A$1:$G$21</definedName>
    <definedName name="_xlnm.Print_Area" localSheetId="5">'2-6'!$A$1:$AC$58</definedName>
    <definedName name="_xlnm.Print_Area" localSheetId="6">'2-7'!$A$1:$N$19</definedName>
    <definedName name="_xlnm.Print_Area" localSheetId="7">'2-8'!$A$1:$T$22</definedName>
    <definedName name="_xlnm.Print_Area" localSheetId="8">'2-9'!$A$1:$V$54</definedName>
  </definedNames>
  <calcPr fullCalcOnLoad="1"/>
</workbook>
</file>

<file path=xl/sharedStrings.xml><?xml version="1.0" encoding="utf-8"?>
<sst xmlns="http://schemas.openxmlformats.org/spreadsheetml/2006/main" count="2313" uniqueCount="780">
  <si>
    <t>男</t>
  </si>
  <si>
    <t>女</t>
  </si>
  <si>
    <t>人口増加数</t>
  </si>
  <si>
    <t>年次</t>
  </si>
  <si>
    <t>世帯数</t>
  </si>
  <si>
    <t>人口</t>
  </si>
  <si>
    <t>社会増減</t>
  </si>
  <si>
    <t>婚姻</t>
  </si>
  <si>
    <t>離婚</t>
  </si>
  <si>
    <t>死産</t>
  </si>
  <si>
    <t>出生</t>
  </si>
  <si>
    <t>死亡</t>
  </si>
  <si>
    <t>差</t>
  </si>
  <si>
    <t>転入</t>
  </si>
  <si>
    <t>転出</t>
  </si>
  <si>
    <t>実数</t>
  </si>
  <si>
    <t>増減</t>
  </si>
  <si>
    <t>増加率</t>
  </si>
  <si>
    <t>率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</si>
  <si>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</si>
  <si>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</si>
  <si>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</si>
  <si>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</si>
  <si>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</si>
  <si>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</si>
  <si>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</si>
  <si>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</si>
  <si>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</si>
  <si>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</t>
  </si>
  <si>
    <t>総人口</t>
  </si>
  <si>
    <t>総面積</t>
  </si>
  <si>
    <t>人口密度</t>
  </si>
  <si>
    <t>人口集中
地区人口</t>
  </si>
  <si>
    <t>総人口に
対する割合</t>
  </si>
  <si>
    <t>人口集中
地区面積</t>
  </si>
  <si>
    <t>総面積に
対する割合</t>
  </si>
  <si>
    <t>昼間人口
①</t>
  </si>
  <si>
    <t>流出人口状況</t>
  </si>
  <si>
    <t>昼間人口比率
①／②</t>
  </si>
  <si>
    <t>増減（△）</t>
  </si>
  <si>
    <t>流入人口</t>
  </si>
  <si>
    <t>流出人口</t>
  </si>
  <si>
    <t>面積</t>
  </si>
  <si>
    <t>世帯数</t>
  </si>
  <si>
    <t>人口</t>
  </si>
  <si>
    <t>計</t>
  </si>
  <si>
    <t>男</t>
  </si>
  <si>
    <t>女</t>
  </si>
  <si>
    <t>人口増加率
（％）</t>
  </si>
  <si>
    <t>1世帯当りの
人口（人）</t>
  </si>
  <si>
    <t>女100人に
つき男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</si>
  <si>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</si>
  <si>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</si>
  <si>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</si>
  <si>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</si>
  <si>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</si>
  <si>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</si>
  <si>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</si>
  <si>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</si>
  <si>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</si>
  <si>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</si>
  <si>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</si>
  <si>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</si>
  <si>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</si>
  <si>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</si>
  <si>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51年</t>
  </si>
  <si>
    <t>52年</t>
  </si>
  <si>
    <t>53年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</si>
  <si>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</si>
  <si>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</si>
  <si>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</si>
  <si>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</si>
  <si>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</si>
  <si>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</si>
  <si>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</si>
  <si>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</si>
  <si>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</si>
  <si>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</si>
  <si>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</si>
  <si>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</si>
  <si>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</si>
  <si>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</si>
  <si>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</si>
  <si>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</si>
  <si>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</si>
  <si>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</si>
  <si>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</si>
  <si>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</si>
  <si>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※</t>
  </si>
  <si>
    <t>昭和40年以前において現行の市域による数値とした。</t>
  </si>
  <si>
    <t>（各年10月1日現在）</t>
  </si>
  <si>
    <t>本庁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</si>
  <si>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</si>
  <si>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</si>
  <si>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</si>
  <si>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</si>
  <si>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</si>
  <si>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</si>
  <si>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</si>
  <si>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</si>
  <si>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茂呂（2）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</si>
  <si>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</si>
  <si>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</si>
  <si>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</si>
  <si>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</si>
  <si>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</si>
  <si>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</si>
  <si>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</si>
  <si>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</si>
  <si>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</si>
  <si>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</si>
  <si>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</si>
  <si>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</si>
  <si>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</si>
  <si>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</si>
  <si>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</si>
  <si>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</si>
  <si>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</si>
  <si>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</si>
  <si>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</si>
  <si>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</si>
  <si>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</si>
  <si>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</si>
  <si>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</si>
  <si>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</si>
  <si>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</si>
  <si>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</si>
  <si>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</si>
  <si>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</si>
  <si>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</si>
  <si>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</si>
  <si>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</si>
  <si>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</si>
  <si>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</si>
  <si>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</si>
  <si>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</si>
  <si>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</si>
  <si>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</si>
  <si>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</si>
  <si>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</si>
  <si>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</si>
  <si>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</si>
  <si>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</si>
  <si>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</si>
  <si>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</si>
  <si>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</si>
  <si>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</si>
  <si>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</si>
  <si>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</si>
  <si>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</si>
  <si>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</si>
  <si>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</si>
  <si>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</si>
  <si>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</si>
  <si>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</si>
  <si>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</si>
  <si>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</si>
  <si>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</si>
  <si>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</si>
  <si>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</si>
  <si>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</si>
  <si>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</si>
  <si>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</si>
  <si>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</si>
  <si>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</si>
  <si>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</si>
  <si>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</si>
  <si>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</si>
  <si>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</si>
  <si>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</si>
  <si>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</si>
  <si>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</si>
  <si>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</si>
  <si>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</si>
  <si>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</si>
  <si>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</si>
  <si>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</si>
  <si>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</si>
  <si>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</si>
  <si>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</si>
  <si>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</si>
  <si>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</si>
  <si>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</si>
  <si>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</si>
  <si>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</si>
  <si>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</si>
  <si>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</si>
  <si>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</si>
  <si>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</si>
  <si>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</si>
  <si>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</si>
  <si>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</si>
  <si>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</si>
  <si>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</si>
  <si>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</si>
  <si>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</si>
  <si>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</si>
  <si>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</si>
  <si>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</si>
  <si>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</si>
  <si>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</si>
  <si>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</si>
  <si>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</si>
  <si>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</si>
  <si>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</si>
  <si>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</si>
  <si>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</si>
  <si>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</si>
  <si>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</si>
  <si>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</si>
  <si>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</si>
  <si>
    <t>区分</t>
  </si>
  <si>
    <t>A</t>
  </si>
  <si>
    <t>B</t>
  </si>
  <si>
    <t>C</t>
  </si>
  <si>
    <t>D</t>
  </si>
  <si>
    <t>E</t>
  </si>
  <si>
    <t>F</t>
  </si>
  <si>
    <t>G</t>
  </si>
  <si>
    <t>H</t>
  </si>
  <si>
    <t>J</t>
  </si>
  <si>
    <t>専門的・技術
的職業従事者</t>
  </si>
  <si>
    <t>管理的
職業従事者</t>
  </si>
  <si>
    <t>事務
従事者</t>
  </si>
  <si>
    <t>販売
従事者</t>
  </si>
  <si>
    <t>サービス職業
従事者</t>
  </si>
  <si>
    <t>保安職業
従事者</t>
  </si>
  <si>
    <t>農林漁業
作業者</t>
  </si>
  <si>
    <t>運輸・通信
従事者</t>
  </si>
  <si>
    <t>I</t>
  </si>
  <si>
    <t>分類不能
の職業</t>
  </si>
  <si>
    <t>（各年10月1日現在）</t>
  </si>
  <si>
    <t>資料：国勢調査</t>
  </si>
  <si>
    <t>技能工、採掘・
製造・建設・作業者
及び労務作業者</t>
  </si>
  <si>
    <t>その他
県内</t>
  </si>
  <si>
    <t>就業者</t>
  </si>
  <si>
    <t>通学者</t>
  </si>
  <si>
    <t>60年</t>
  </si>
  <si>
    <t>平成2年</t>
  </si>
  <si>
    <t>7年</t>
  </si>
  <si>
    <t>（単位：人）</t>
  </si>
  <si>
    <t>（各年10月1日現在）</t>
  </si>
  <si>
    <t>流入人口（15歳以上）　―国勢調査―</t>
  </si>
  <si>
    <t>千手町</t>
  </si>
  <si>
    <t>第2次産業</t>
  </si>
  <si>
    <t>第3次産業</t>
  </si>
  <si>
    <t>　―　　国　　勢　　調　　査　　―</t>
  </si>
  <si>
    <t>区分</t>
  </si>
  <si>
    <t>県</t>
  </si>
  <si>
    <t>国</t>
  </si>
  <si>
    <t>市</t>
  </si>
  <si>
    <t>人口増加率（対前回％）</t>
  </si>
  <si>
    <t>性比（％）</t>
  </si>
  <si>
    <t>年齢構成指数</t>
  </si>
  <si>
    <t>年少人口指数</t>
  </si>
  <si>
    <t>老年人口指数</t>
  </si>
  <si>
    <t>従属人口指数</t>
  </si>
  <si>
    <t>老年化指数</t>
  </si>
  <si>
    <t>労働力率計（％）</t>
  </si>
  <si>
    <t>失業率</t>
  </si>
  <si>
    <t>産業3区分割合（％）</t>
  </si>
  <si>
    <t>第1次産業</t>
  </si>
  <si>
    <t>職業4区分割合（％）</t>
  </si>
  <si>
    <t>農林漁業関係</t>
  </si>
  <si>
    <t>生産・運輸関係</t>
  </si>
  <si>
    <t>販売・サービス関係</t>
  </si>
  <si>
    <t>事務・管理関係</t>
  </si>
  <si>
    <t>従業上の地位別割合（％）</t>
  </si>
  <si>
    <t>雇用者</t>
  </si>
  <si>
    <t>家族従業者</t>
  </si>
  <si>
    <t>2-8　　　就業・通学による流出・</t>
  </si>
  <si>
    <t>5～9</t>
  </si>
  <si>
    <t>10～14</t>
  </si>
  <si>
    <t>15～19</t>
  </si>
  <si>
    <t>20～24</t>
  </si>
  <si>
    <t>25～29</t>
  </si>
  <si>
    <t>35～39</t>
  </si>
  <si>
    <t>40～44</t>
  </si>
  <si>
    <t>45～49</t>
  </si>
  <si>
    <t>50～54</t>
  </si>
  <si>
    <t>55～59</t>
  </si>
  <si>
    <t>65～69</t>
  </si>
  <si>
    <t>70～74</t>
  </si>
  <si>
    <t>75～79</t>
  </si>
  <si>
    <t>80～84</t>
  </si>
  <si>
    <t>85以上</t>
  </si>
  <si>
    <t>年齢</t>
  </si>
  <si>
    <t>総数</t>
  </si>
  <si>
    <t>男</t>
  </si>
  <si>
    <t>女</t>
  </si>
  <si>
    <t>0～4歳</t>
  </si>
  <si>
    <t>0～4</t>
  </si>
  <si>
    <t>30～34</t>
  </si>
  <si>
    <t>60～64</t>
  </si>
  <si>
    <t>0～14</t>
  </si>
  <si>
    <t>15～64</t>
  </si>
  <si>
    <t>65以上</t>
  </si>
  <si>
    <t>60～64歳</t>
  </si>
  <si>
    <t>平均年齢</t>
  </si>
  <si>
    <t>性比</t>
  </si>
  <si>
    <t>30～34歳</t>
  </si>
  <si>
    <t>85～89</t>
  </si>
  <si>
    <t>90～94</t>
  </si>
  <si>
    <t>65～74</t>
  </si>
  <si>
    <t>95～99</t>
  </si>
  <si>
    <t>100～</t>
  </si>
  <si>
    <t>　　　　（　）内は年齢3区分別人口構成比（％）</t>
  </si>
  <si>
    <t>常住人口
（夜間人口）
②</t>
  </si>
  <si>
    <t>人口の指数
大正9年＝100</t>
  </si>
  <si>
    <t>市</t>
  </si>
  <si>
    <t>県</t>
  </si>
  <si>
    <t>国</t>
  </si>
  <si>
    <t>平成7年</t>
  </si>
  <si>
    <t>平成12年</t>
  </si>
  <si>
    <t>平成2年</t>
  </si>
  <si>
    <t>人     口     密     度     （     人     ／     ｋ㎡     ）</t>
  </si>
  <si>
    <t>昭和50年</t>
  </si>
  <si>
    <t>13年</t>
  </si>
  <si>
    <t>（注） ※印は国勢調査、他は推計人口。</t>
  </si>
  <si>
    <t>世帯密度
（世帯／ｋ㎡）</t>
  </si>
  <si>
    <t>人口密度
（人／ｋ㎡）</t>
  </si>
  <si>
    <t>自営業主</t>
  </si>
  <si>
    <t>2-6　産業（大分類）・従業上の地位（7区分）</t>
  </si>
  <si>
    <t>男女別15歳以上就業者数―国勢調査―</t>
  </si>
  <si>
    <t>産業別</t>
  </si>
  <si>
    <t>雇用者</t>
  </si>
  <si>
    <t>役員</t>
  </si>
  <si>
    <t>家族
従業者</t>
  </si>
  <si>
    <t>家庭
内職者</t>
  </si>
  <si>
    <t>常雇</t>
  </si>
  <si>
    <t>臨時雇</t>
  </si>
  <si>
    <t>-</t>
  </si>
  <si>
    <t>区分</t>
  </si>
  <si>
    <t>鹿沼市に常住する就業者・通学者</t>
  </si>
  <si>
    <t>鹿沼市で従業・通学する者</t>
  </si>
  <si>
    <t>鹿沼市に
常住</t>
  </si>
  <si>
    <t>自市
（鹿沼市）
で従業・
通学</t>
  </si>
  <si>
    <t>他市区町村で従業・通学（流出人口）</t>
  </si>
  <si>
    <t>鹿沼市で
従業・通学</t>
  </si>
  <si>
    <t>自市
（鹿沼市）
に常住</t>
  </si>
  <si>
    <t>他市区町村に常住（流入人口）</t>
  </si>
  <si>
    <t>総数</t>
  </si>
  <si>
    <t>宇都宮市</t>
  </si>
  <si>
    <t>栃木市</t>
  </si>
  <si>
    <t>今市市</t>
  </si>
  <si>
    <t>粟野町</t>
  </si>
  <si>
    <t>他県</t>
  </si>
  <si>
    <t>総数</t>
  </si>
  <si>
    <t>宇都宮市</t>
  </si>
  <si>
    <t>今市市</t>
  </si>
  <si>
    <t>粟野町</t>
  </si>
  <si>
    <t>西方町</t>
  </si>
  <si>
    <t>就業者</t>
  </si>
  <si>
    <t>通学者</t>
  </si>
  <si>
    <t>その他
県内</t>
  </si>
  <si>
    <t>地区別</t>
  </si>
  <si>
    <t>※総数</t>
  </si>
  <si>
    <t>Ａ農業
Ｂ林業
Ｃ漁業</t>
  </si>
  <si>
    <t>Ｄ鉱     業
Ｅ建設業
Ｆ製造業</t>
  </si>
  <si>
    <t>Ｇ
Ｈ
Ｉ
Ｊ
Ｋ
Ｌ
Ｍ</t>
  </si>
  <si>
    <t>電気・ガス等
運輸・通信業
卸・小売，飲食
金融・保険業
不動産業
サービス業
公務</t>
  </si>
  <si>
    <t xml:space="preserve">第1次産業
（％）
Ａ・Ｂ・Ｃ
</t>
  </si>
  <si>
    <t xml:space="preserve">第2次産業
（％）
Ｄ・Ｅ・Ｆ
</t>
  </si>
  <si>
    <t>第3次産業
（％）
Ｇ・Ｈ・Ｉ・Ｊ・Ｋ・Ｌ・Ｍ</t>
  </si>
  <si>
    <t>鹿沼地区</t>
  </si>
  <si>
    <t>※「分類不能の産業」含む</t>
  </si>
  <si>
    <t>2-4　　　人口集中地区（DIDs）の面積と人口の推移―国勢調査―</t>
  </si>
  <si>
    <t>2-5　　　昼　間　人　口　　―　国　勢　調　査　―</t>
  </si>
  <si>
    <t>2-1　　　人　　口　　及　　び　　</t>
  </si>
  <si>
    <t>　　世　　帯　　数　　の　　推　　移</t>
  </si>
  <si>
    <t>14年</t>
  </si>
  <si>
    <t>総数</t>
  </si>
  <si>
    <t>中国</t>
  </si>
  <si>
    <t>韓国</t>
  </si>
  <si>
    <t>朝鮮</t>
  </si>
  <si>
    <t>英国</t>
  </si>
  <si>
    <t>米国</t>
  </si>
  <si>
    <t>16歳以上</t>
  </si>
  <si>
    <t>男</t>
  </si>
  <si>
    <t>女</t>
  </si>
  <si>
    <t>2-7　　　職業（大分類）別</t>
  </si>
  <si>
    <t>15歳以上就業者数―国勢調査―</t>
  </si>
  <si>
    <t>流入超過
(△=流出)</t>
  </si>
  <si>
    <t>15年</t>
  </si>
  <si>
    <t>2-2　　　町　　別　　世　　帯　　数　</t>
  </si>
  <si>
    <t>町　　別　　世　　帯　　数　</t>
  </si>
  <si>
    <t>及  び 男  女  別  人  口  （つ づ き ）</t>
  </si>
  <si>
    <t>（単位：戸・人）</t>
  </si>
  <si>
    <t>町別</t>
  </si>
  <si>
    <t>面     積
(ｋ㎡）</t>
  </si>
  <si>
    <t>世帯数</t>
  </si>
  <si>
    <t>人口</t>
  </si>
  <si>
    <t>世帯密度
（世帯／ｋ㎡）</t>
  </si>
  <si>
    <t>人口密度
（人／ｋ㎡）</t>
  </si>
  <si>
    <t>総数</t>
  </si>
  <si>
    <t>男</t>
  </si>
  <si>
    <t>女</t>
  </si>
  <si>
    <t>御成橋町1丁目</t>
  </si>
  <si>
    <t>御成橋町2丁目</t>
  </si>
  <si>
    <t>西茂呂1丁目</t>
  </si>
  <si>
    <t>西茂呂2丁目</t>
  </si>
  <si>
    <t>西茂呂3丁目</t>
  </si>
  <si>
    <t>西茂呂4丁目</t>
  </si>
  <si>
    <t>栄町1丁目</t>
  </si>
  <si>
    <t>栄町２丁目</t>
  </si>
  <si>
    <t>栄町3丁目</t>
  </si>
  <si>
    <t>茂呂</t>
  </si>
  <si>
    <t>資料：毎月人口調査 市民生活部調</t>
  </si>
  <si>
    <t>資料：国勢調査</t>
  </si>
  <si>
    <t>（各年10月1日現在）</t>
  </si>
  <si>
    <t>昭　和 　55</t>
  </si>
  <si>
    <t>平　成 　2</t>
  </si>
  <si>
    <t xml:space="preserve"> 年</t>
  </si>
  <si>
    <t>　　　 出生率・死亡率は、10月1日現在の人口1,000人当たりの年間の出生（死亡）数。</t>
  </si>
  <si>
    <t>16年</t>
  </si>
  <si>
    <t>平成16年度</t>
  </si>
  <si>
    <t>2-9　　　人　口　動　態　</t>
  </si>
  <si>
    <t>　の　推　移</t>
  </si>
  <si>
    <t>（単位：世帯・人・‰・件）</t>
  </si>
  <si>
    <t>（各年12月1日現在）</t>
  </si>
  <si>
    <t>2月</t>
  </si>
  <si>
    <t>3月</t>
  </si>
  <si>
    <t>（注） 世帯数、人口の実数は、12月1日及び各月1日現在。世帯数・人口の増減は対前年・対前月の数。</t>
  </si>
  <si>
    <t>　　　 動態は年別分・月別分として扱う。年別分は、1月分（2月1日現在の数）～12月分（翌年1月1日現在の数）の計、及び月別分は、</t>
  </si>
  <si>
    <t>　　　 毎月人口調査は、国勢調査をもとにした推計人口であるため国勢調査時より、その翌年までの1年間は修正が加えられる。</t>
  </si>
  <si>
    <t>2-10　　　地　　区　　別　　</t>
  </si>
  <si>
    <t>　　人　　口　　動　　態</t>
  </si>
  <si>
    <t>地区別</t>
  </si>
  <si>
    <t>自然動態</t>
  </si>
  <si>
    <t>社会動態</t>
  </si>
  <si>
    <t>人口増加数</t>
  </si>
  <si>
    <t>出生</t>
  </si>
  <si>
    <t>死亡</t>
  </si>
  <si>
    <t>自然増減</t>
  </si>
  <si>
    <t>転入</t>
  </si>
  <si>
    <t>転出</t>
  </si>
  <si>
    <t>社会増減</t>
  </si>
  <si>
    <t>旧市内</t>
  </si>
  <si>
    <t>菊   沢</t>
  </si>
  <si>
    <t>東大芦</t>
  </si>
  <si>
    <t>北押原</t>
  </si>
  <si>
    <t>板   荷</t>
  </si>
  <si>
    <t>西大芦</t>
  </si>
  <si>
    <t>加   蘇</t>
  </si>
  <si>
    <t>北犬飼</t>
  </si>
  <si>
    <t>南   摩</t>
  </si>
  <si>
    <t>南押原</t>
  </si>
  <si>
    <t>町別</t>
  </si>
  <si>
    <t>推計人口</t>
  </si>
  <si>
    <t>増減</t>
  </si>
  <si>
    <t>増加率</t>
  </si>
  <si>
    <t>寄与率</t>
  </si>
  <si>
    <t>御成橋町1丁目</t>
  </si>
  <si>
    <t>御成橋町2丁目</t>
  </si>
  <si>
    <t>本庁</t>
  </si>
  <si>
    <t>加蘇地区</t>
  </si>
  <si>
    <t>茂呂</t>
  </si>
  <si>
    <t>大和田町</t>
  </si>
  <si>
    <t>南押原地区</t>
  </si>
  <si>
    <t>合計</t>
  </si>
  <si>
    <t>菊沢地区</t>
  </si>
  <si>
    <t>東大芦地区</t>
  </si>
  <si>
    <t>西茂呂1丁目</t>
  </si>
  <si>
    <t>-</t>
  </si>
  <si>
    <t>西茂呂２丁目</t>
  </si>
  <si>
    <t>西茂呂３丁目</t>
  </si>
  <si>
    <t>西茂呂4丁目</t>
  </si>
  <si>
    <t>栄町1丁目</t>
  </si>
  <si>
    <t>-</t>
  </si>
  <si>
    <t>栄町２丁目</t>
  </si>
  <si>
    <t>栄町3丁目</t>
  </si>
  <si>
    <t>北押原地区</t>
  </si>
  <si>
    <t>北犬飼地区</t>
  </si>
  <si>
    <t>板荷地区</t>
  </si>
  <si>
    <t>西大芦地区</t>
  </si>
  <si>
    <t>南摩地区</t>
  </si>
  <si>
    <t>（注） 寄与率は、全体の変化に対する各町の影響度を表します。</t>
  </si>
  <si>
    <t>年齢不詳</t>
  </si>
  <si>
    <t>1７年1月</t>
  </si>
  <si>
    <t>　　　 翌月1日現在の数でとらえる。</t>
  </si>
  <si>
    <t>各年の１０月現在人口</t>
  </si>
  <si>
    <t>１７年1月</t>
  </si>
  <si>
    <t>（平成1７年1月～12月）</t>
  </si>
  <si>
    <t>計</t>
  </si>
  <si>
    <t>粟野</t>
  </si>
  <si>
    <t>粕尾</t>
  </si>
  <si>
    <t>永野</t>
  </si>
  <si>
    <t>清洲</t>
  </si>
  <si>
    <t>鹿沼地区</t>
  </si>
  <si>
    <t>粟野地区</t>
  </si>
  <si>
    <t>16歳未満</t>
  </si>
  <si>
    <t>平成17年</t>
  </si>
  <si>
    <t>平成16年</t>
  </si>
  <si>
    <t>17年</t>
  </si>
  <si>
    <t>粟野地区</t>
  </si>
  <si>
    <t>粕尾地区</t>
  </si>
  <si>
    <t>栃木県の人口　毎月人口調査報告書</t>
  </si>
  <si>
    <t>口粟野</t>
  </si>
  <si>
    <t>中粟野</t>
  </si>
  <si>
    <t>入粟野</t>
  </si>
  <si>
    <t>中粕尾</t>
  </si>
  <si>
    <t>上粕尾</t>
  </si>
  <si>
    <t>下永野</t>
  </si>
  <si>
    <t>上永野</t>
  </si>
  <si>
    <t>久野</t>
  </si>
  <si>
    <t>北半田</t>
  </si>
  <si>
    <t>（平成17年10月1日現在）</t>
  </si>
  <si>
    <t>下粕尾</t>
  </si>
  <si>
    <t>口粟野</t>
  </si>
  <si>
    <t>中粟野</t>
  </si>
  <si>
    <t>入粟野</t>
  </si>
  <si>
    <t>柏木</t>
  </si>
  <si>
    <t>下粕尾</t>
  </si>
  <si>
    <t>中粕尾</t>
  </si>
  <si>
    <t>上粕尾</t>
  </si>
  <si>
    <t>下永野</t>
  </si>
  <si>
    <t>上永野</t>
  </si>
  <si>
    <t>久野</t>
  </si>
  <si>
    <t>深程</t>
  </si>
  <si>
    <t>北半田</t>
  </si>
  <si>
    <t>合　計</t>
  </si>
  <si>
    <t>　資料：市民生活部調</t>
  </si>
  <si>
    <t>（平成17年10月1日現在）</t>
  </si>
  <si>
    <t>75以上</t>
  </si>
  <si>
    <t>_</t>
  </si>
  <si>
    <t>　（　平　成　12　年　～　平　成　17 年　）</t>
  </si>
  <si>
    <t>平成12年10月1日
現在</t>
  </si>
  <si>
    <t>2-13　　　年　　齢　　（　各　　歳　）　</t>
  </si>
  <si>
    <t>　男　　女　　別　　人　　口　</t>
  </si>
  <si>
    <t>※</t>
  </si>
  <si>
    <t>大正9年</t>
  </si>
  <si>
    <t>※</t>
  </si>
  <si>
    <t>14年</t>
  </si>
  <si>
    <t>※</t>
  </si>
  <si>
    <t>昭和5年</t>
  </si>
  <si>
    <t>※</t>
  </si>
  <si>
    <t>10年</t>
  </si>
  <si>
    <t>15年</t>
  </si>
  <si>
    <t>22年</t>
  </si>
  <si>
    <t>※</t>
  </si>
  <si>
    <t>25年</t>
  </si>
  <si>
    <t>30年</t>
  </si>
  <si>
    <t>※</t>
  </si>
  <si>
    <t>平成元年</t>
  </si>
  <si>
    <t>※</t>
  </si>
  <si>
    <t>2年</t>
  </si>
  <si>
    <t>10年</t>
  </si>
  <si>
    <t>11年</t>
  </si>
  <si>
    <t>13年</t>
  </si>
  <si>
    <t>14年</t>
  </si>
  <si>
    <t>（12月末日現在）</t>
  </si>
  <si>
    <t>（注）平成16年鹿沼地区については、年度末現在人口である。</t>
  </si>
  <si>
    <t>鹿　　沼</t>
  </si>
  <si>
    <t>粟　　野</t>
  </si>
  <si>
    <t>自然増減</t>
  </si>
  <si>
    <t>平成13年</t>
  </si>
  <si>
    <t>デンマーク</t>
  </si>
  <si>
    <t>フランス</t>
  </si>
  <si>
    <t>ドイツ</t>
  </si>
  <si>
    <t>ガーナ</t>
  </si>
  <si>
    <t>グァテマラ</t>
  </si>
  <si>
    <t>インド</t>
  </si>
  <si>
    <t>インドネシア</t>
  </si>
  <si>
    <t>イラン</t>
  </si>
  <si>
    <t>カザフスタン</t>
  </si>
  <si>
    <t>マレーシア</t>
  </si>
  <si>
    <t>メキシコ</t>
  </si>
  <si>
    <t>モンゴル</t>
  </si>
  <si>
    <t>オランダ</t>
  </si>
  <si>
    <t>ニュージーランド</t>
  </si>
  <si>
    <t>ナイジェリア</t>
  </si>
  <si>
    <t>オマーン</t>
  </si>
  <si>
    <t>パキスタン</t>
  </si>
  <si>
    <t>パラグアイ</t>
  </si>
  <si>
    <t>ペルー</t>
  </si>
  <si>
    <t>フィリピン</t>
  </si>
  <si>
    <t>ルーマニア</t>
  </si>
  <si>
    <t>ロシア</t>
  </si>
  <si>
    <t>スリランカ</t>
  </si>
  <si>
    <t>タイ</t>
  </si>
  <si>
    <t>チュニジア</t>
  </si>
  <si>
    <t>トルコ</t>
  </si>
  <si>
    <t>ウズベキスタン</t>
  </si>
  <si>
    <t>ベトナム</t>
  </si>
  <si>
    <t>－</t>
  </si>
  <si>
    <t>東部台地区</t>
  </si>
  <si>
    <t>永野</t>
  </si>
  <si>
    <t>清洲</t>
  </si>
  <si>
    <t>深程</t>
  </si>
  <si>
    <t>及  び  男  女  別  人  口</t>
  </si>
  <si>
    <t>旧粟野町計</t>
  </si>
  <si>
    <t>旧鹿沼市計</t>
  </si>
  <si>
    <t>総計</t>
  </si>
  <si>
    <t>千手町</t>
  </si>
  <si>
    <t>平成17年10月1日
現在</t>
  </si>
  <si>
    <t>板荷</t>
  </si>
  <si>
    <t>東部台地区</t>
  </si>
  <si>
    <t>鹿沼計</t>
  </si>
  <si>
    <t>粟野計</t>
  </si>
  <si>
    <t>粕尾地区</t>
  </si>
  <si>
    <t>永野地区</t>
  </si>
  <si>
    <t>清洲地区</t>
  </si>
  <si>
    <t>粟　　　野</t>
  </si>
  <si>
    <t>　　人　　口　　及　　び　　世　　帯　　数　　</t>
  </si>
  <si>
    <t>の　　推　　移　（　つ　づ　き　）</t>
  </si>
  <si>
    <t>世帯密度
（世帯／ｋ㎡）</t>
  </si>
  <si>
    <t>人口密度
（人／ｋ㎡）</t>
  </si>
  <si>
    <t>人口増加率
（％）</t>
  </si>
  <si>
    <t>1世帯当りの
人口（人）</t>
  </si>
  <si>
    <t>女100人に
つき男</t>
  </si>
  <si>
    <t>鹿　沼</t>
  </si>
  <si>
    <t>粟　野</t>
  </si>
  <si>
    <t>　　　年　　齢　　（　各　　歳　）　</t>
  </si>
  <si>
    <t>　男　　女　　別　　人　　口　（つづき）　</t>
  </si>
  <si>
    <t>アフガニスタン</t>
  </si>
  <si>
    <t>－</t>
  </si>
  <si>
    <t>アルゼンチン</t>
  </si>
  <si>
    <t>オーストラリア</t>
  </si>
  <si>
    <t>バングラデシュ</t>
  </si>
  <si>
    <t>ボリビア</t>
  </si>
  <si>
    <t>ブラジル</t>
  </si>
  <si>
    <t>カナダ</t>
  </si>
  <si>
    <t>－</t>
  </si>
  <si>
    <t>－</t>
  </si>
  <si>
    <t>－</t>
  </si>
  <si>
    <t>－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</si>
  <si>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</si>
  <si>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</si>
  <si>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</si>
  <si>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</si>
  <si>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</si>
  <si>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</si>
  <si>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</si>
  <si>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</si>
  <si>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</si>
  <si>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</si>
  <si>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</si>
  <si>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</si>
  <si>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</si>
  <si>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 xml:space="preserve">電気・ガス・熱供給・水道業 </t>
  </si>
  <si>
    <t>Ｈ</t>
  </si>
  <si>
    <t xml:space="preserve">情報通信業    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</si>
  <si>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</si>
  <si>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</si>
  <si>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</si>
  <si>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</si>
  <si>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</si>
  <si>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</si>
  <si>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</si>
  <si>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</si>
  <si>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</si>
  <si>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 xml:space="preserve">飲食店，宿泊業    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</si>
  <si>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</si>
  <si>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</si>
  <si>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</si>
  <si>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</si>
  <si>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</si>
  <si>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</si>
  <si>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</si>
  <si>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Ｒ</t>
  </si>
  <si>
    <t>Ｓ</t>
  </si>
  <si>
    <t xml:space="preserve">分類不能の産業    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</si>
  <si>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</si>
  <si>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</si>
  <si>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</si>
  <si>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</si>
  <si>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粟　野</t>
  </si>
  <si>
    <t>鹿　沼</t>
  </si>
  <si>
    <t xml:space="preserve">サービス業（他に分類されないもの）    </t>
  </si>
  <si>
    <t xml:space="preserve">公務（他に分類されないもの）    </t>
  </si>
  <si>
    <t>雇人のある
業主</t>
  </si>
  <si>
    <t>雇人のない
業主</t>
  </si>
  <si>
    <t>（平成１７年10月1日現在）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</si>
  <si>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</si>
  <si>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</si>
  <si>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</si>
  <si>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</si>
  <si>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</si>
  <si>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</si>
  <si>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</si>
  <si>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</si>
  <si>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</si>
  <si>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</si>
  <si>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</si>
  <si>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</si>
  <si>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</si>
  <si>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 xml:space="preserve">電気・ガス・熱供給・水道業 </t>
  </si>
  <si>
    <t>Ｈ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</si>
  <si>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</si>
  <si>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</si>
  <si>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</si>
  <si>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</si>
  <si>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</si>
  <si>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</si>
  <si>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</si>
  <si>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</si>
  <si>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</si>
  <si>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>Ｎ</t>
  </si>
  <si>
    <t>Ｏ</t>
  </si>
  <si>
    <t>Ｐ</t>
  </si>
  <si>
    <t>Ｑ</t>
  </si>
  <si>
    <t xml:space="preserve">サービス業（他に分類されないもの）    </t>
  </si>
  <si>
    <t>Ｒ</t>
  </si>
  <si>
    <t xml:space="preserve">公務（他に分類されないもの）    </t>
  </si>
  <si>
    <t>Ｓ</t>
  </si>
  <si>
    <t xml:space="preserve">分類不能の産業    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</si>
  <si>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</si>
  <si>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</si>
  <si>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</si>
  <si>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</si>
  <si>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-</t>
  </si>
  <si>
    <t>柏木</t>
  </si>
  <si>
    <t>（単位：人、％、k㎡）</t>
  </si>
  <si>
    <t>資料： 市民生活部調</t>
  </si>
  <si>
    <t>　（注）性比とは、女100人に対する男の割合をいう。</t>
  </si>
  <si>
    <t>　（注）職業4区分割合については、まだ公表されていない。</t>
  </si>
  <si>
    <t>　（注）産業3区分割合については、分類不能は除く。</t>
  </si>
  <si>
    <t>　　　　　　　　△0.6</t>
  </si>
  <si>
    <t>　（注）平成17年（市）は合併後の数値である。</t>
  </si>
  <si>
    <t>　　　　　　　　　　　　2-3　　　人　　口　　指　　標　</t>
  </si>
  <si>
    <t>　　　　　　　　　　　-</t>
  </si>
  <si>
    <t>2-11　　　産業（大分類）地区別・産業別就業者の割合</t>
  </si>
  <si>
    <t>2-12　　　町　別　人　口　の　推　移　</t>
  </si>
  <si>
    <t>年少人口</t>
  </si>
  <si>
    <t>85～89</t>
  </si>
  <si>
    <t>90～94</t>
  </si>
  <si>
    <t>95～99</t>
  </si>
  <si>
    <t>100歳以上</t>
  </si>
  <si>
    <t>鹿沼市　　　総数</t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</si>
  <si>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</si>
  <si>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</si>
  <si>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</si>
  <si>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</si>
  <si>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</si>
  <si>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</si>
  <si>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</si>
  <si>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</si>
  <si>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</si>
  <si>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</si>
  <si>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</si>
  <si>
    <t>南摩地区　　総数</t>
  </si>
  <si>
    <t>南押原地区　総数</t>
  </si>
  <si>
    <t>粟野地区　総数</t>
  </si>
  <si>
    <t>粕尾地区　総数</t>
  </si>
  <si>
    <t>永野地区　総数</t>
  </si>
  <si>
    <t>清洲地区　総数</t>
  </si>
  <si>
    <t>平成18年9月30日現在 登録人口</t>
  </si>
  <si>
    <t>ー</t>
  </si>
  <si>
    <t>（平成12年10月1日現在）</t>
  </si>
  <si>
    <t>(18.2)</t>
  </si>
  <si>
    <t>65～74</t>
  </si>
  <si>
    <t>2-14　　　年　　齢　　（　各　　歳　）　</t>
  </si>
  <si>
    <t>85～89</t>
  </si>
  <si>
    <t>100～</t>
  </si>
  <si>
    <t>鹿沼</t>
  </si>
  <si>
    <t>2-15　　地　区　別　5　歳　階　級　別　人　口　　</t>
  </si>
  <si>
    <t>2-17　　　外　国　人　登　録　国　籍　別　人　口</t>
  </si>
  <si>
    <t>板荷地区　　総数</t>
  </si>
  <si>
    <t>85～89</t>
  </si>
  <si>
    <t>90～94</t>
  </si>
  <si>
    <t>95～99</t>
  </si>
  <si>
    <t>平成17年10月1日現在推計人口</t>
  </si>
  <si>
    <t>2-16　　地　区　別　5　歳　階　級　別　人　口　　</t>
  </si>
  <si>
    <t>　男　　女　　別　　人　　口     　  -平成12年国勢調査ー　　</t>
  </si>
  <si>
    <t>東部台地区</t>
  </si>
  <si>
    <t>南押原地区</t>
  </si>
  <si>
    <t>清洲地区</t>
  </si>
  <si>
    <t>資料：平成１７年国勢調査</t>
  </si>
  <si>
    <t>総計</t>
  </si>
  <si>
    <t>旧鹿沼市計</t>
  </si>
  <si>
    <t>旧粟野町計</t>
  </si>
  <si>
    <t>生産年齢人口</t>
  </si>
  <si>
    <t>老年人口</t>
  </si>
  <si>
    <t>総数</t>
  </si>
  <si>
    <t>住民基本台帳</t>
  </si>
  <si>
    <t>平成１７年国勢調査</t>
  </si>
  <si>
    <t>-</t>
  </si>
  <si>
    <t>(14.0)</t>
  </si>
  <si>
    <t>(20.4)</t>
  </si>
  <si>
    <t>(26.4)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</si>
</sst>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;&quot;△ &quot;0"/>
    <numFmt numFmtId="179" formatCode="0.00;&quot;△ &quot;0.00"/>
    <numFmt numFmtId="180" formatCode="#,##0_);[Red]\(#,##0\)"/>
    <numFmt numFmtId="181" formatCode="#,##0.000;&quot;△ &quot;#,##0.000"/>
    <numFmt numFmtId="182" formatCode="#,##0.0;&quot;△ &quot;#,##0.0"/>
    <numFmt numFmtId="183" formatCode="#,##0.0;[Red]\-#,##0.0"/>
    <numFmt numFmtId="184" formatCode="0.0;&quot;△ &quot;0.0"/>
    <numFmt numFmtId="185" formatCode="0.000;&quot;△ &quot;0.000"/>
    <numFmt numFmtId="186" formatCode="0.0000;&quot;△ &quot;0.0000"/>
    <numFmt numFmtId="187" formatCode="#,##0_ "/>
    <numFmt numFmtId="188" formatCode="#,##0.0_ "/>
    <numFmt numFmtId="189" formatCode="#,##0.00_ "/>
    <numFmt numFmtId="190" formatCode="0.0%"/>
    <numFmt numFmtId="191" formatCode="0.0_ "/>
    <numFmt numFmtId="192" formatCode="#,##0_ ;[Red]\-#,##0\ "/>
    <numFmt numFmtId="193" formatCode="#,##0.00_ ;[Red]\-#,##0.00\ "/>
    <numFmt numFmtId="194" formatCode="0_);[Red]\(0\)"/>
    <numFmt numFmtId="195" formatCode="0.0"/>
    <numFmt numFmtId="196" formatCode="_ * #,##0.0_ ;_ * \-#,##0.0_ ;_ * &quot;-&quot;?_ ;_ @_ "/>
    <numFmt numFmtId="197" formatCode="#,##0.0"/>
    <numFmt numFmtId="198" formatCode="\ ###,###,##0;&quot;-&quot;###,###,##0"/>
    <numFmt numFmtId="199" formatCode="###,###,###,##0;&quot;-&quot;##,###,###,##0"/>
    <numFmt numFmtId="200" formatCode="##0.0;&quot;-&quot;#0.0"/>
    <numFmt numFmtId="201" formatCode="0.00000"/>
    <numFmt numFmtId="202" formatCode="0.0000"/>
    <numFmt numFmtId="203" formatCode="0.000"/>
    <numFmt numFmtId="204" formatCode="#,##0.0_ ;[Red]\-#,##0.0\ "/>
    <numFmt numFmtId="205" formatCode="[$-411]ggge&quot;年&quot;m&quot;月&quot;d&quot;日現在&quot;"/>
    <numFmt numFmtId="206" formatCode="0.00_);[Red]\(0.00\)"/>
    <numFmt numFmtId="207" formatCode="##,###,##0;&quot;-&quot;#,###,##0"/>
    <numFmt numFmtId="208" formatCode="#,###,##0;&quot; -&quot;###,##0"/>
    <numFmt numFmtId="209" formatCode="\ ###,##0;&quot;-&quot;###,##0"/>
    <numFmt numFmtId="210" formatCode="###,##0;&quot;-&quot;#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8.5"/>
      <name val="ＭＳ Ｐ明朝"/>
      <family val="1"/>
    </font>
    <font>
      <b/>
      <sz val="8.5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Century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Border="1" applyAlignment="1">
      <alignment vertical="center"/>
    </xf>
    <xf numFmtId="178" fontId="5" fillId="0" borderId="0" xfId="17" applyNumberFormat="1" applyFont="1" applyFill="1" applyAlignment="1">
      <alignment vertical="center"/>
    </xf>
    <xf numFmtId="184" fontId="5" fillId="0" borderId="0" xfId="17" applyNumberFormat="1" applyFont="1" applyFill="1" applyAlignment="1">
      <alignment vertical="center"/>
    </xf>
    <xf numFmtId="178" fontId="4" fillId="0" borderId="0" xfId="17" applyNumberFormat="1" applyFont="1" applyFill="1" applyAlignment="1">
      <alignment vertical="center"/>
    </xf>
    <xf numFmtId="184" fontId="4" fillId="0" borderId="0" xfId="17" applyNumberFormat="1" applyFont="1" applyFill="1" applyAlignment="1">
      <alignment vertical="center"/>
    </xf>
    <xf numFmtId="178" fontId="4" fillId="0" borderId="0" xfId="17" applyNumberFormat="1" applyFont="1" applyFill="1" applyAlignment="1">
      <alignment horizontal="right" vertical="center"/>
    </xf>
    <xf numFmtId="178" fontId="17" fillId="0" borderId="1" xfId="17" applyNumberFormat="1" applyFont="1" applyFill="1" applyBorder="1" applyAlignment="1">
      <alignment horizontal="distributed" vertical="center"/>
    </xf>
    <xf numFmtId="178" fontId="17" fillId="0" borderId="2" xfId="17" applyNumberFormat="1" applyFont="1" applyFill="1" applyBorder="1" applyAlignment="1">
      <alignment horizontal="distributed" vertical="center"/>
    </xf>
    <xf numFmtId="184" fontId="17" fillId="0" borderId="2" xfId="17" applyNumberFormat="1" applyFont="1" applyFill="1" applyBorder="1" applyAlignment="1">
      <alignment horizontal="distributed" vertical="center"/>
    </xf>
    <xf numFmtId="178" fontId="17" fillId="0" borderId="0" xfId="17" applyNumberFormat="1" applyFont="1" applyFill="1" applyAlignment="1">
      <alignment horizontal="distributed" vertical="center"/>
    </xf>
    <xf numFmtId="176" fontId="17" fillId="0" borderId="0" xfId="17" applyNumberFormat="1" applyFont="1" applyFill="1" applyAlignment="1">
      <alignment vertical="center"/>
    </xf>
    <xf numFmtId="178" fontId="0" fillId="0" borderId="0" xfId="17" applyNumberFormat="1" applyFont="1" applyFill="1" applyAlignment="1">
      <alignment vertical="center"/>
    </xf>
    <xf numFmtId="178" fontId="17" fillId="0" borderId="0" xfId="17" applyNumberFormat="1" applyFont="1" applyFill="1" applyAlignment="1">
      <alignment vertical="center"/>
    </xf>
    <xf numFmtId="178" fontId="6" fillId="0" borderId="0" xfId="17" applyNumberFormat="1" applyFont="1" applyFill="1" applyAlignment="1">
      <alignment vertical="center"/>
    </xf>
    <xf numFmtId="180" fontId="6" fillId="0" borderId="0" xfId="17" applyNumberFormat="1" applyFont="1" applyFill="1" applyAlignment="1">
      <alignment vertical="center"/>
    </xf>
    <xf numFmtId="184" fontId="6" fillId="0" borderId="0" xfId="17" applyNumberFormat="1" applyFont="1" applyFill="1" applyAlignment="1">
      <alignment vertical="center"/>
    </xf>
    <xf numFmtId="178" fontId="7" fillId="0" borderId="0" xfId="17" applyNumberFormat="1" applyFont="1" applyFill="1" applyAlignment="1">
      <alignment vertical="center"/>
    </xf>
    <xf numFmtId="178" fontId="2" fillId="0" borderId="0" xfId="17" applyNumberFormat="1" applyFont="1" applyFill="1" applyAlignment="1">
      <alignment vertical="center"/>
    </xf>
    <xf numFmtId="184" fontId="2" fillId="0" borderId="0" xfId="17" applyNumberFormat="1" applyFont="1" applyFill="1" applyAlignment="1">
      <alignment vertical="center"/>
    </xf>
    <xf numFmtId="184" fontId="17" fillId="0" borderId="0" xfId="17" applyNumberFormat="1" applyFont="1" applyFill="1" applyAlignment="1">
      <alignment vertical="center"/>
    </xf>
    <xf numFmtId="178" fontId="17" fillId="0" borderId="0" xfId="17" applyNumberFormat="1" applyFont="1" applyFill="1" applyAlignment="1">
      <alignment horizontal="right" vertical="center"/>
    </xf>
    <xf numFmtId="178" fontId="17" fillId="0" borderId="0" xfId="17" applyNumberFormat="1" applyFont="1" applyFill="1" applyAlignment="1">
      <alignment horizontal="center" vertical="center"/>
    </xf>
    <xf numFmtId="0" fontId="17" fillId="0" borderId="0" xfId="17" applyNumberFormat="1" applyFont="1" applyFill="1" applyAlignment="1">
      <alignment horizontal="right" vertical="center"/>
    </xf>
    <xf numFmtId="0" fontId="17" fillId="0" borderId="0" xfId="17" applyNumberFormat="1" applyFont="1" applyFill="1" applyAlignment="1">
      <alignment horizontal="right" vertical="center"/>
    </xf>
    <xf numFmtId="38" fontId="17" fillId="0" borderId="0" xfId="17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3" xfId="17" applyFont="1" applyFill="1" applyBorder="1" applyAlignment="1">
      <alignment vertical="center"/>
    </xf>
    <xf numFmtId="176" fontId="17" fillId="0" borderId="3" xfId="17" applyNumberFormat="1" applyFont="1" applyFill="1" applyBorder="1" applyAlignment="1">
      <alignment vertical="center"/>
    </xf>
    <xf numFmtId="176" fontId="17" fillId="0" borderId="4" xfId="17" applyNumberFormat="1" applyFont="1" applyFill="1" applyBorder="1" applyAlignment="1">
      <alignment vertical="center"/>
    </xf>
    <xf numFmtId="178" fontId="17" fillId="0" borderId="5" xfId="17" applyNumberFormat="1" applyFont="1" applyFill="1" applyBorder="1" applyAlignment="1">
      <alignment vertical="center"/>
    </xf>
    <xf numFmtId="38" fontId="5" fillId="0" borderId="0" xfId="17" applyFont="1" applyFill="1" applyAlignment="1">
      <alignment horizontal="center" vertical="center"/>
    </xf>
    <xf numFmtId="38" fontId="17" fillId="0" borderId="0" xfId="17" applyFont="1" applyFill="1" applyBorder="1" applyAlignment="1">
      <alignment vertical="center"/>
    </xf>
    <xf numFmtId="38" fontId="17" fillId="0" borderId="6" xfId="17" applyFont="1" applyFill="1" applyBorder="1" applyAlignment="1">
      <alignment vertical="center"/>
    </xf>
    <xf numFmtId="38" fontId="17" fillId="0" borderId="0" xfId="17" applyFont="1" applyFill="1" applyAlignment="1">
      <alignment horizontal="center" vertical="center"/>
    </xf>
    <xf numFmtId="38" fontId="14" fillId="0" borderId="0" xfId="17" applyFont="1" applyFill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82" fontId="2" fillId="0" borderId="8" xfId="0" applyNumberFormat="1" applyFont="1" applyFill="1" applyBorder="1" applyAlignment="1">
      <alignment vertical="center"/>
    </xf>
    <xf numFmtId="182" fontId="2" fillId="0" borderId="4" xfId="0" applyNumberFormat="1" applyFont="1" applyFill="1" applyBorder="1" applyAlignment="1">
      <alignment vertical="center"/>
    </xf>
    <xf numFmtId="182" fontId="2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7" fontId="13" fillId="0" borderId="3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82" fontId="3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 wrapText="1"/>
    </xf>
    <xf numFmtId="38" fontId="2" fillId="0" borderId="7" xfId="17" applyFont="1" applyFill="1" applyBorder="1" applyAlignment="1">
      <alignment horizontal="distributed" vertical="center" wrapText="1"/>
    </xf>
    <xf numFmtId="177" fontId="3" fillId="0" borderId="3" xfId="17" applyNumberFormat="1" applyFont="1" applyFill="1" applyBorder="1" applyAlignment="1">
      <alignment vertical="center"/>
    </xf>
    <xf numFmtId="192" fontId="3" fillId="0" borderId="3" xfId="17" applyNumberFormat="1" applyFont="1" applyFill="1" applyBorder="1" applyAlignment="1">
      <alignment vertical="center"/>
    </xf>
    <xf numFmtId="177" fontId="2" fillId="0" borderId="3" xfId="17" applyNumberFormat="1" applyFont="1" applyFill="1" applyBorder="1" applyAlignment="1">
      <alignment vertical="center"/>
    </xf>
    <xf numFmtId="192" fontId="2" fillId="0" borderId="3" xfId="17" applyNumberFormat="1" applyFont="1" applyFill="1" applyBorder="1" applyAlignment="1">
      <alignment vertical="center"/>
    </xf>
    <xf numFmtId="38" fontId="2" fillId="0" borderId="4" xfId="17" applyFont="1" applyFill="1" applyBorder="1" applyAlignment="1">
      <alignment horizontal="distributed" vertical="center"/>
    </xf>
    <xf numFmtId="192" fontId="2" fillId="0" borderId="8" xfId="17" applyNumberFormat="1" applyFont="1" applyFill="1" applyBorder="1" applyAlignment="1">
      <alignment vertical="center"/>
    </xf>
    <xf numFmtId="38" fontId="2" fillId="0" borderId="3" xfId="17" applyFont="1" applyFill="1" applyBorder="1" applyAlignment="1">
      <alignment vertical="center"/>
    </xf>
    <xf numFmtId="38" fontId="2" fillId="0" borderId="8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2" fillId="0" borderId="9" xfId="17" applyFont="1" applyFill="1" applyBorder="1" applyAlignment="1">
      <alignment vertical="center"/>
    </xf>
    <xf numFmtId="38" fontId="2" fillId="0" borderId="11" xfId="17" applyFont="1" applyFill="1" applyBorder="1" applyAlignment="1">
      <alignment horizontal="distributed" vertical="center"/>
    </xf>
    <xf numFmtId="177" fontId="2" fillId="0" borderId="6" xfId="17" applyNumberFormat="1" applyFont="1" applyFill="1" applyBorder="1" applyAlignment="1">
      <alignment vertical="center"/>
    </xf>
    <xf numFmtId="192" fontId="2" fillId="0" borderId="6" xfId="17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88" fontId="2" fillId="0" borderId="3" xfId="0" applyNumberFormat="1" applyFont="1" applyFill="1" applyBorder="1" applyAlignment="1">
      <alignment vertical="center"/>
    </xf>
    <xf numFmtId="188" fontId="2" fillId="0" borderId="8" xfId="0" applyNumberFormat="1" applyFont="1" applyFill="1" applyBorder="1" applyAlignment="1">
      <alignment vertical="center"/>
    </xf>
    <xf numFmtId="188" fontId="2" fillId="0" borderId="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188" fontId="2" fillId="0" borderId="6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87" fontId="2" fillId="0" borderId="3" xfId="0" applyNumberFormat="1" applyFont="1" applyFill="1" applyBorder="1" applyAlignment="1">
      <alignment vertical="center"/>
    </xf>
    <xf numFmtId="189" fontId="2" fillId="0" borderId="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87" fontId="2" fillId="0" borderId="6" xfId="0" applyNumberFormat="1" applyFont="1" applyFill="1" applyBorder="1" applyAlignment="1">
      <alignment vertical="center"/>
    </xf>
    <xf numFmtId="189" fontId="2" fillId="0" borderId="6" xfId="0" applyNumberFormat="1" applyFont="1" applyFill="1" applyBorder="1" applyAlignment="1">
      <alignment vertical="center"/>
    </xf>
    <xf numFmtId="176" fontId="2" fillId="0" borderId="3" xfId="17" applyNumberFormat="1" applyFont="1" applyFill="1" applyBorder="1" applyAlignment="1">
      <alignment vertical="center"/>
    </xf>
    <xf numFmtId="182" fontId="2" fillId="0" borderId="8" xfId="17" applyNumberFormat="1" applyFont="1" applyFill="1" applyBorder="1" applyAlignment="1">
      <alignment vertical="center"/>
    </xf>
    <xf numFmtId="176" fontId="2" fillId="0" borderId="6" xfId="17" applyNumberFormat="1" applyFont="1" applyFill="1" applyBorder="1" applyAlignment="1">
      <alignment vertical="center"/>
    </xf>
    <xf numFmtId="182" fontId="2" fillId="0" borderId="10" xfId="17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0" fillId="0" borderId="2" xfId="22" applyNumberFormat="1" applyFont="1" applyFill="1" applyBorder="1" applyAlignment="1">
      <alignment horizontal="distributed" vertical="center"/>
      <protection/>
    </xf>
    <xf numFmtId="0" fontId="10" fillId="0" borderId="7" xfId="22" applyNumberFormat="1" applyFont="1" applyFill="1" applyBorder="1" applyAlignment="1">
      <alignment horizontal="distributed" vertical="center"/>
      <protection/>
    </xf>
    <xf numFmtId="0" fontId="10" fillId="0" borderId="1" xfId="22" applyNumberFormat="1" applyFont="1" applyFill="1" applyBorder="1" applyAlignment="1">
      <alignment horizontal="distributed" vertical="center"/>
      <protection/>
    </xf>
    <xf numFmtId="0" fontId="2" fillId="0" borderId="12" xfId="0" applyFont="1" applyFill="1" applyBorder="1" applyAlignment="1">
      <alignment horizontal="center" vertical="center"/>
    </xf>
    <xf numFmtId="0" fontId="5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2" fillId="0" borderId="2" xfId="21" applyFont="1" applyFill="1" applyBorder="1" applyAlignment="1">
      <alignment horizontal="distributed" vertical="center"/>
      <protection/>
    </xf>
    <xf numFmtId="0" fontId="2" fillId="0" borderId="7" xfId="21" applyFont="1" applyFill="1" applyBorder="1" applyAlignment="1">
      <alignment horizontal="distributed" vertical="center"/>
      <protection/>
    </xf>
    <xf numFmtId="0" fontId="2" fillId="0" borderId="1" xfId="21" applyFont="1" applyFill="1" applyBorder="1" applyAlignment="1">
      <alignment horizontal="distributed" vertical="center"/>
      <protection/>
    </xf>
    <xf numFmtId="0" fontId="2" fillId="0" borderId="0" xfId="21" applyFill="1" applyAlignment="1">
      <alignment vertical="center"/>
      <protection/>
    </xf>
    <xf numFmtId="0" fontId="2" fillId="0" borderId="2" xfId="21" applyFont="1" applyFill="1" applyBorder="1" applyAlignment="1">
      <alignment horizontal="distributed" vertical="center" wrapText="1"/>
      <protection/>
    </xf>
    <xf numFmtId="0" fontId="2" fillId="0" borderId="7" xfId="21" applyFont="1" applyFill="1" applyBorder="1" applyAlignment="1">
      <alignment horizontal="distributed" vertical="center" wrapText="1"/>
      <protection/>
    </xf>
    <xf numFmtId="0" fontId="2" fillId="0" borderId="1" xfId="21" applyFont="1" applyFill="1" applyBorder="1" applyAlignment="1">
      <alignment horizontal="distributed" vertical="center" wrapText="1"/>
      <protection/>
    </xf>
    <xf numFmtId="0" fontId="4" fillId="0" borderId="2" xfId="21" applyFont="1" applyFill="1" applyBorder="1" applyAlignment="1">
      <alignment horizontal="distributed" vertical="center" wrapText="1"/>
      <protection/>
    </xf>
    <xf numFmtId="0" fontId="2" fillId="0" borderId="12" xfId="21" applyFill="1" applyBorder="1" applyAlignment="1">
      <alignment vertical="center"/>
      <protection/>
    </xf>
    <xf numFmtId="49" fontId="2" fillId="0" borderId="12" xfId="21" applyNumberFormat="1" applyFont="1" applyFill="1" applyBorder="1" applyAlignment="1">
      <alignment horizontal="right" vertical="center"/>
      <protection/>
    </xf>
    <xf numFmtId="0" fontId="2" fillId="0" borderId="13" xfId="21" applyFont="1" applyFill="1" applyBorder="1" applyAlignment="1">
      <alignment horizontal="left" vertical="center"/>
      <protection/>
    </xf>
    <xf numFmtId="187" fontId="2" fillId="0" borderId="3" xfId="21" applyNumberFormat="1" applyFill="1" applyBorder="1" applyAlignment="1">
      <alignment vertical="center"/>
      <protection/>
    </xf>
    <xf numFmtId="187" fontId="2" fillId="0" borderId="8" xfId="21" applyNumberFormat="1" applyFill="1" applyBorder="1" applyAlignment="1">
      <alignment vertical="center"/>
      <protection/>
    </xf>
    <xf numFmtId="187" fontId="2" fillId="0" borderId="4" xfId="21" applyNumberForma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0" fontId="2" fillId="0" borderId="0" xfId="21" applyFill="1" applyBorder="1" applyAlignment="1">
      <alignment horizontal="right" vertical="center"/>
      <protection/>
    </xf>
    <xf numFmtId="0" fontId="2" fillId="0" borderId="4" xfId="21" applyFill="1" applyBorder="1" applyAlignment="1">
      <alignment horizontal="left" vertical="center"/>
      <protection/>
    </xf>
    <xf numFmtId="49" fontId="2" fillId="0" borderId="0" xfId="21" applyNumberFormat="1" applyFont="1" applyFill="1" applyBorder="1" applyAlignment="1">
      <alignment horizontal="right" vertical="center"/>
      <protection/>
    </xf>
    <xf numFmtId="0" fontId="2" fillId="0" borderId="4" xfId="21" applyFont="1" applyFill="1" applyBorder="1" applyAlignment="1">
      <alignment horizontal="left" vertical="center"/>
      <protection/>
    </xf>
    <xf numFmtId="0" fontId="2" fillId="0" borderId="9" xfId="2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 horizontal="right" vertical="center"/>
      <protection/>
    </xf>
    <xf numFmtId="0" fontId="2" fillId="0" borderId="11" xfId="21" applyFont="1" applyFill="1" applyBorder="1" applyAlignment="1">
      <alignment horizontal="left" vertical="center"/>
      <protection/>
    </xf>
    <xf numFmtId="187" fontId="2" fillId="0" borderId="6" xfId="21" applyNumberFormat="1" applyFont="1" applyFill="1" applyBorder="1" applyAlignment="1">
      <alignment vertical="center"/>
      <protection/>
    </xf>
    <xf numFmtId="187" fontId="2" fillId="0" borderId="10" xfId="21" applyNumberFormat="1" applyFont="1" applyFill="1" applyBorder="1" applyAlignment="1">
      <alignment vertical="center"/>
      <protection/>
    </xf>
    <xf numFmtId="187" fontId="2" fillId="0" borderId="11" xfId="21" applyNumberFormat="1" applyFont="1" applyFill="1" applyBorder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49" fontId="11" fillId="0" borderId="2" xfId="22" applyNumberFormat="1" applyFont="1" applyFill="1" applyBorder="1" applyAlignment="1">
      <alignment horizontal="distributed" vertical="center"/>
      <protection/>
    </xf>
    <xf numFmtId="49" fontId="11" fillId="0" borderId="7" xfId="22" applyNumberFormat="1" applyFont="1" applyFill="1" applyBorder="1" applyAlignment="1">
      <alignment horizontal="distributed" vertical="center"/>
      <protection/>
    </xf>
    <xf numFmtId="49" fontId="11" fillId="0" borderId="2" xfId="22" applyNumberFormat="1" applyFont="1" applyFill="1" applyBorder="1" applyAlignment="1">
      <alignment horizontal="distributed" vertical="center" wrapText="1"/>
      <protection/>
    </xf>
    <xf numFmtId="0" fontId="2" fillId="0" borderId="4" xfId="21" applyFont="1" applyFill="1" applyBorder="1" applyAlignment="1">
      <alignment horizontal="right" vertical="center" wrapText="1"/>
      <protection/>
    </xf>
    <xf numFmtId="176" fontId="2" fillId="0" borderId="8" xfId="21" applyNumberFormat="1" applyFill="1" applyBorder="1" applyAlignment="1">
      <alignment vertical="center"/>
      <protection/>
    </xf>
    <xf numFmtId="0" fontId="2" fillId="0" borderId="4" xfId="21" applyFont="1" applyFill="1" applyBorder="1" applyAlignment="1">
      <alignment horizontal="distributed" vertical="center" wrapText="1"/>
      <protection/>
    </xf>
    <xf numFmtId="0" fontId="2" fillId="0" borderId="11" xfId="21" applyFont="1" applyFill="1" applyBorder="1" applyAlignment="1">
      <alignment horizontal="distributed" vertical="center" wrapText="1"/>
      <protection/>
    </xf>
    <xf numFmtId="187" fontId="2" fillId="0" borderId="6" xfId="21" applyNumberFormat="1" applyFill="1" applyBorder="1" applyAlignment="1">
      <alignment vertical="center"/>
      <protection/>
    </xf>
    <xf numFmtId="187" fontId="2" fillId="0" borderId="10" xfId="21" applyNumberFormat="1" applyFill="1" applyBorder="1" applyAlignment="1">
      <alignment vertical="center"/>
      <protection/>
    </xf>
    <xf numFmtId="187" fontId="2" fillId="0" borderId="11" xfId="21" applyNumberFormat="1" applyFill="1" applyBorder="1" applyAlignment="1">
      <alignment vertical="center"/>
      <protection/>
    </xf>
    <xf numFmtId="176" fontId="2" fillId="0" borderId="10" xfId="21" applyNumberFormat="1" applyFill="1" applyBorder="1" applyAlignment="1">
      <alignment vertical="center"/>
      <protection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" xfId="17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38" fontId="3" fillId="0" borderId="14" xfId="17" applyFont="1" applyFill="1" applyBorder="1" applyAlignment="1">
      <alignment vertical="center"/>
    </xf>
    <xf numFmtId="183" fontId="2" fillId="0" borderId="0" xfId="0" applyNumberFormat="1" applyFont="1" applyFill="1" applyAlignment="1">
      <alignment/>
    </xf>
    <xf numFmtId="38" fontId="2" fillId="0" borderId="3" xfId="17" applyFont="1" applyFill="1" applyBorder="1" applyAlignment="1">
      <alignment horizontal="right" vertical="center"/>
    </xf>
    <xf numFmtId="38" fontId="2" fillId="0" borderId="8" xfId="17" applyFont="1" applyFill="1" applyBorder="1" applyAlignment="1">
      <alignment horizontal="right" vertical="center"/>
    </xf>
    <xf numFmtId="38" fontId="2" fillId="0" borderId="4" xfId="17" applyFont="1" applyFill="1" applyBorder="1" applyAlignment="1">
      <alignment vertical="center"/>
    </xf>
    <xf numFmtId="183" fontId="2" fillId="0" borderId="3" xfId="17" applyNumberFormat="1" applyFont="1" applyFill="1" applyBorder="1" applyAlignment="1">
      <alignment vertical="center"/>
    </xf>
    <xf numFmtId="183" fontId="2" fillId="0" borderId="8" xfId="17" applyNumberFormat="1" applyFont="1" applyFill="1" applyBorder="1" applyAlignment="1">
      <alignment vertical="center"/>
    </xf>
    <xf numFmtId="38" fontId="2" fillId="0" borderId="6" xfId="17" applyFont="1" applyFill="1" applyBorder="1" applyAlignment="1">
      <alignment vertical="center"/>
    </xf>
    <xf numFmtId="38" fontId="2" fillId="0" borderId="11" xfId="17" applyFont="1" applyFill="1" applyBorder="1" applyAlignment="1">
      <alignment vertical="center"/>
    </xf>
    <xf numFmtId="0" fontId="2" fillId="0" borderId="0" xfId="0" applyFont="1" applyFill="1" applyAlignment="1">
      <alignment/>
    </xf>
    <xf numFmtId="38" fontId="5" fillId="0" borderId="0" xfId="17" applyFont="1" applyFill="1" applyBorder="1" applyAlignment="1">
      <alignment vertical="center"/>
    </xf>
    <xf numFmtId="0" fontId="4" fillId="0" borderId="0" xfId="21" applyFont="1" applyFill="1" applyAlignment="1">
      <alignment horizontal="center" vertical="center"/>
      <protection/>
    </xf>
    <xf numFmtId="0" fontId="2" fillId="0" borderId="15" xfId="21" applyFont="1" applyFill="1" applyBorder="1" applyAlignment="1">
      <alignment horizontal="distributed" vertical="center"/>
      <protection/>
    </xf>
    <xf numFmtId="0" fontId="2" fillId="0" borderId="16" xfId="2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2" fillId="0" borderId="0" xfId="21" applyFill="1" applyAlignment="1">
      <alignment horizontal="distributed" vertical="center"/>
      <protection/>
    </xf>
    <xf numFmtId="0" fontId="3" fillId="0" borderId="4" xfId="21" applyFont="1" applyFill="1" applyBorder="1" applyAlignment="1">
      <alignment horizontal="distributed" vertical="center"/>
      <protection/>
    </xf>
    <xf numFmtId="187" fontId="3" fillId="0" borderId="3" xfId="21" applyNumberFormat="1" applyFont="1" applyFill="1" applyBorder="1" applyAlignment="1">
      <alignment vertical="center"/>
      <protection/>
    </xf>
    <xf numFmtId="187" fontId="2" fillId="0" borderId="17" xfId="21" applyNumberFormat="1" applyFill="1" applyBorder="1" applyAlignment="1">
      <alignment horizontal="center" vertical="center"/>
      <protection/>
    </xf>
    <xf numFmtId="187" fontId="2" fillId="0" borderId="4" xfId="21" applyNumberFormat="1" applyFill="1" applyBorder="1" applyAlignment="1">
      <alignment horizontal="center" vertical="center"/>
      <protection/>
    </xf>
    <xf numFmtId="187" fontId="2" fillId="0" borderId="18" xfId="21" applyNumberFormat="1" applyFill="1" applyBorder="1" applyAlignment="1">
      <alignment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187" fontId="2" fillId="0" borderId="4" xfId="21" applyNumberFormat="1" applyFont="1" applyFill="1" applyBorder="1" applyAlignment="1">
      <alignment horizontal="center" vertical="center"/>
      <protection/>
    </xf>
    <xf numFmtId="0" fontId="2" fillId="0" borderId="4" xfId="21" applyFill="1" applyBorder="1" applyAlignment="1">
      <alignment horizontal="center" vertical="center"/>
      <protection/>
    </xf>
    <xf numFmtId="0" fontId="2" fillId="0" borderId="19" xfId="21" applyFill="1" applyBorder="1" applyAlignment="1">
      <alignment horizontal="center" vertical="center"/>
      <protection/>
    </xf>
    <xf numFmtId="0" fontId="2" fillId="0" borderId="6" xfId="21" applyFill="1" applyBorder="1" applyAlignment="1">
      <alignment vertical="center"/>
      <protection/>
    </xf>
    <xf numFmtId="0" fontId="2" fillId="0" borderId="10" xfId="21" applyFill="1" applyBorder="1" applyAlignment="1">
      <alignment vertical="center"/>
      <protection/>
    </xf>
    <xf numFmtId="0" fontId="2" fillId="0" borderId="3" xfId="21" applyFill="1" applyBorder="1" applyAlignment="1">
      <alignment vertical="center"/>
      <protection/>
    </xf>
    <xf numFmtId="0" fontId="2" fillId="0" borderId="8" xfId="21" applyFill="1" applyBorder="1" applyAlignment="1">
      <alignment vertical="center"/>
      <protection/>
    </xf>
    <xf numFmtId="188" fontId="2" fillId="0" borderId="3" xfId="21" applyNumberFormat="1" applyFill="1" applyBorder="1" applyAlignment="1">
      <alignment horizontal="right" vertical="center"/>
      <protection/>
    </xf>
    <xf numFmtId="188" fontId="2" fillId="0" borderId="8" xfId="21" applyNumberFormat="1" applyFill="1" applyBorder="1" applyAlignment="1">
      <alignment horizontal="right" vertical="center"/>
      <protection/>
    </xf>
    <xf numFmtId="188" fontId="2" fillId="0" borderId="0" xfId="21" applyNumberFormat="1" applyFill="1" applyBorder="1" applyAlignment="1">
      <alignment vertical="center"/>
      <protection/>
    </xf>
    <xf numFmtId="194" fontId="2" fillId="0" borderId="3" xfId="21" applyNumberFormat="1" applyFill="1" applyBorder="1" applyAlignment="1">
      <alignment vertical="center"/>
      <protection/>
    </xf>
    <xf numFmtId="194" fontId="2" fillId="0" borderId="18" xfId="21" applyNumberFormat="1" applyFill="1" applyBorder="1" applyAlignment="1">
      <alignment vertical="center"/>
      <protection/>
    </xf>
    <xf numFmtId="188" fontId="2" fillId="0" borderId="0" xfId="21" applyNumberFormat="1" applyFill="1" applyBorder="1" applyAlignment="1">
      <alignment horizontal="right" vertical="center"/>
      <protection/>
    </xf>
    <xf numFmtId="49" fontId="2" fillId="0" borderId="3" xfId="21" applyNumberFormat="1" applyFont="1" applyFill="1" applyBorder="1" applyAlignment="1">
      <alignment horizontal="right" vertical="center"/>
      <protection/>
    </xf>
    <xf numFmtId="195" fontId="2" fillId="0" borderId="0" xfId="21" applyNumberFormat="1" applyFill="1" applyAlignment="1">
      <alignment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187" fontId="2" fillId="0" borderId="4" xfId="21" applyNumberFormat="1" applyFont="1" applyFill="1" applyBorder="1" applyAlignment="1">
      <alignment horizontal="distributed" vertical="center"/>
      <protection/>
    </xf>
    <xf numFmtId="188" fontId="2" fillId="0" borderId="3" xfId="21" applyNumberFormat="1" applyFill="1" applyBorder="1" applyAlignment="1">
      <alignment vertical="center"/>
      <protection/>
    </xf>
    <xf numFmtId="188" fontId="2" fillId="0" borderId="8" xfId="21" applyNumberFormat="1" applyFill="1" applyBorder="1" applyAlignment="1">
      <alignment vertical="center"/>
      <protection/>
    </xf>
    <xf numFmtId="187" fontId="2" fillId="0" borderId="11" xfId="21" applyNumberFormat="1" applyFill="1" applyBorder="1" applyAlignment="1">
      <alignment horizontal="center" vertical="center"/>
      <protection/>
    </xf>
    <xf numFmtId="187" fontId="2" fillId="0" borderId="19" xfId="21" applyNumberFormat="1" applyFill="1" applyBorder="1" applyAlignment="1">
      <alignment horizontal="center" vertical="center"/>
      <protection/>
    </xf>
    <xf numFmtId="0" fontId="2" fillId="0" borderId="11" xfId="21" applyFill="1" applyBorder="1" applyAlignment="1">
      <alignment horizontal="center" vertical="center"/>
      <protection/>
    </xf>
    <xf numFmtId="0" fontId="2" fillId="0" borderId="20" xfId="21" applyFill="1" applyBorder="1" applyAlignment="1">
      <alignment vertical="center"/>
      <protection/>
    </xf>
    <xf numFmtId="57" fontId="4" fillId="0" borderId="0" xfId="21" applyNumberFormat="1" applyFont="1" applyFill="1" applyAlignment="1">
      <alignment vertical="center"/>
      <protection/>
    </xf>
    <xf numFmtId="0" fontId="2" fillId="0" borderId="0" xfId="21" applyFill="1" applyAlignment="1">
      <alignment horizontal="center" vertical="center"/>
      <protection/>
    </xf>
    <xf numFmtId="194" fontId="2" fillId="0" borderId="3" xfId="21" applyNumberFormat="1" applyFont="1" applyFill="1" applyBorder="1" applyAlignment="1">
      <alignment horizontal="right" vertical="top"/>
      <protection/>
    </xf>
    <xf numFmtId="187" fontId="2" fillId="0" borderId="17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180" fontId="11" fillId="0" borderId="0" xfId="21" applyNumberFormat="1" applyFont="1" applyFill="1" applyAlignment="1">
      <alignment vertical="center"/>
      <protection/>
    </xf>
    <xf numFmtId="0" fontId="11" fillId="0" borderId="2" xfId="21" applyFont="1" applyFill="1" applyBorder="1" applyAlignment="1">
      <alignment horizontal="distributed" vertical="center" wrapText="1"/>
      <protection/>
    </xf>
    <xf numFmtId="180" fontId="11" fillId="0" borderId="2" xfId="21" applyNumberFormat="1" applyFont="1" applyFill="1" applyBorder="1" applyAlignment="1">
      <alignment horizontal="distributed" vertical="center" wrapText="1"/>
      <protection/>
    </xf>
    <xf numFmtId="0" fontId="11" fillId="0" borderId="0" xfId="21" applyFont="1" applyFill="1" applyBorder="1" applyAlignment="1">
      <alignment vertical="center"/>
      <protection/>
    </xf>
    <xf numFmtId="187" fontId="11" fillId="0" borderId="3" xfId="21" applyNumberFormat="1" applyFont="1" applyFill="1" applyBorder="1" applyAlignment="1">
      <alignment vertical="center"/>
      <protection/>
    </xf>
    <xf numFmtId="176" fontId="11" fillId="0" borderId="3" xfId="21" applyNumberFormat="1" applyFont="1" applyFill="1" applyBorder="1" applyAlignment="1">
      <alignment vertical="center"/>
      <protection/>
    </xf>
    <xf numFmtId="177" fontId="11" fillId="0" borderId="3" xfId="21" applyNumberFormat="1" applyFont="1" applyFill="1" applyBorder="1" applyAlignment="1">
      <alignment vertical="center"/>
      <protection/>
    </xf>
    <xf numFmtId="177" fontId="11" fillId="0" borderId="8" xfId="21" applyNumberFormat="1" applyFont="1" applyFill="1" applyBorder="1" applyAlignment="1">
      <alignment vertical="center"/>
      <protection/>
    </xf>
    <xf numFmtId="180" fontId="11" fillId="0" borderId="3" xfId="21" applyNumberFormat="1" applyFont="1" applyFill="1" applyBorder="1" applyAlignment="1">
      <alignment vertical="center"/>
      <protection/>
    </xf>
    <xf numFmtId="187" fontId="15" fillId="0" borderId="3" xfId="21" applyNumberFormat="1" applyFont="1" applyFill="1" applyBorder="1" applyAlignment="1">
      <alignment vertical="center"/>
      <protection/>
    </xf>
    <xf numFmtId="176" fontId="15" fillId="0" borderId="3" xfId="21" applyNumberFormat="1" applyFont="1" applyFill="1" applyBorder="1" applyAlignment="1">
      <alignment vertical="center"/>
      <protection/>
    </xf>
    <xf numFmtId="177" fontId="15" fillId="0" borderId="3" xfId="21" applyNumberFormat="1" applyFont="1" applyFill="1" applyBorder="1" applyAlignment="1">
      <alignment vertical="center"/>
      <protection/>
    </xf>
    <xf numFmtId="177" fontId="15" fillId="0" borderId="8" xfId="21" applyNumberFormat="1" applyFont="1" applyFill="1" applyBorder="1" applyAlignment="1">
      <alignment vertical="center"/>
      <protection/>
    </xf>
    <xf numFmtId="0" fontId="11" fillId="0" borderId="3" xfId="21" applyFont="1" applyFill="1" applyBorder="1" applyAlignment="1">
      <alignment vertical="center"/>
      <protection/>
    </xf>
    <xf numFmtId="0" fontId="11" fillId="0" borderId="0" xfId="21" applyFont="1" applyFill="1" applyAlignment="1">
      <alignment horizontal="distributed" vertical="center"/>
      <protection/>
    </xf>
    <xf numFmtId="177" fontId="11" fillId="0" borderId="3" xfId="21" applyNumberFormat="1" applyFont="1" applyFill="1" applyBorder="1" applyAlignment="1">
      <alignment horizontal="right" vertical="center"/>
      <protection/>
    </xf>
    <xf numFmtId="187" fontId="11" fillId="0" borderId="0" xfId="21" applyNumberFormat="1" applyFont="1" applyFill="1" applyAlignment="1">
      <alignment vertical="center"/>
      <protection/>
    </xf>
    <xf numFmtId="49" fontId="17" fillId="0" borderId="0" xfId="17" applyNumberFormat="1" applyFont="1" applyFill="1" applyAlignment="1">
      <alignment horizontal="left" vertical="center"/>
    </xf>
    <xf numFmtId="178" fontId="17" fillId="0" borderId="13" xfId="17" applyNumberFormat="1" applyFont="1" applyFill="1" applyBorder="1" applyAlignment="1">
      <alignment horizontal="distributed" vertical="center"/>
    </xf>
    <xf numFmtId="180" fontId="17" fillId="0" borderId="14" xfId="17" applyNumberFormat="1" applyFont="1" applyFill="1" applyBorder="1" applyAlignment="1">
      <alignment vertical="center"/>
    </xf>
    <xf numFmtId="178" fontId="17" fillId="0" borderId="14" xfId="17" applyNumberFormat="1" applyFont="1" applyFill="1" applyBorder="1" applyAlignment="1">
      <alignment vertical="center"/>
    </xf>
    <xf numFmtId="177" fontId="17" fillId="0" borderId="14" xfId="17" applyNumberFormat="1" applyFont="1" applyFill="1" applyBorder="1" applyAlignment="1">
      <alignment vertical="center"/>
    </xf>
    <xf numFmtId="184" fontId="17" fillId="0" borderId="14" xfId="17" applyNumberFormat="1" applyFont="1" applyFill="1" applyBorder="1" applyAlignment="1">
      <alignment vertical="center"/>
    </xf>
    <xf numFmtId="178" fontId="17" fillId="0" borderId="13" xfId="17" applyNumberFormat="1" applyFont="1" applyFill="1" applyBorder="1" applyAlignment="1">
      <alignment vertical="center"/>
    </xf>
    <xf numFmtId="178" fontId="17" fillId="0" borderId="11" xfId="17" applyNumberFormat="1" applyFont="1" applyFill="1" applyBorder="1" applyAlignment="1">
      <alignment horizontal="center" vertical="center"/>
    </xf>
    <xf numFmtId="180" fontId="17" fillId="0" borderId="6" xfId="17" applyNumberFormat="1" applyFont="1" applyFill="1" applyBorder="1" applyAlignment="1">
      <alignment vertical="center"/>
    </xf>
    <xf numFmtId="176" fontId="17" fillId="0" borderId="6" xfId="17" applyNumberFormat="1" applyFont="1" applyFill="1" applyBorder="1" applyAlignment="1">
      <alignment vertical="center"/>
    </xf>
    <xf numFmtId="177" fontId="17" fillId="0" borderId="6" xfId="17" applyNumberFormat="1" applyFont="1" applyFill="1" applyBorder="1" applyAlignment="1">
      <alignment vertical="center"/>
    </xf>
    <xf numFmtId="178" fontId="17" fillId="0" borderId="6" xfId="17" applyNumberFormat="1" applyFont="1" applyFill="1" applyBorder="1" applyAlignment="1">
      <alignment vertical="center"/>
    </xf>
    <xf numFmtId="183" fontId="17" fillId="0" borderId="6" xfId="17" applyNumberFormat="1" applyFont="1" applyFill="1" applyBorder="1" applyAlignment="1">
      <alignment vertical="center"/>
    </xf>
    <xf numFmtId="178" fontId="17" fillId="0" borderId="11" xfId="17" applyNumberFormat="1" applyFont="1" applyFill="1" applyBorder="1" applyAlignment="1">
      <alignment vertical="center"/>
    </xf>
    <xf numFmtId="184" fontId="17" fillId="0" borderId="6" xfId="17" applyNumberFormat="1" applyFont="1" applyFill="1" applyBorder="1" applyAlignment="1">
      <alignment vertical="center"/>
    </xf>
    <xf numFmtId="178" fontId="17" fillId="0" borderId="4" xfId="17" applyNumberFormat="1" applyFont="1" applyFill="1" applyBorder="1" applyAlignment="1">
      <alignment horizontal="distributed" vertical="center"/>
    </xf>
    <xf numFmtId="180" fontId="17" fillId="0" borderId="3" xfId="17" applyNumberFormat="1" applyFont="1" applyFill="1" applyBorder="1" applyAlignment="1">
      <alignment vertical="center"/>
    </xf>
    <xf numFmtId="178" fontId="17" fillId="0" borderId="3" xfId="17" applyNumberFormat="1" applyFont="1" applyFill="1" applyBorder="1" applyAlignment="1">
      <alignment vertical="center"/>
    </xf>
    <xf numFmtId="177" fontId="0" fillId="0" borderId="3" xfId="17" applyNumberFormat="1" applyFont="1" applyFill="1" applyBorder="1" applyAlignment="1">
      <alignment vertical="center"/>
    </xf>
    <xf numFmtId="177" fontId="17" fillId="0" borderId="3" xfId="17" applyNumberFormat="1" applyFont="1" applyFill="1" applyBorder="1" applyAlignment="1">
      <alignment vertical="center"/>
    </xf>
    <xf numFmtId="184" fontId="17" fillId="0" borderId="3" xfId="17" applyNumberFormat="1" applyFont="1" applyFill="1" applyBorder="1" applyAlignment="1">
      <alignment vertical="center"/>
    </xf>
    <xf numFmtId="178" fontId="17" fillId="0" borderId="4" xfId="17" applyNumberFormat="1" applyFont="1" applyFill="1" applyBorder="1" applyAlignment="1">
      <alignment vertical="center"/>
    </xf>
    <xf numFmtId="183" fontId="17" fillId="0" borderId="3" xfId="17" applyNumberFormat="1" applyFont="1" applyFill="1" applyBorder="1" applyAlignment="1">
      <alignment vertical="center"/>
    </xf>
    <xf numFmtId="178" fontId="0" fillId="0" borderId="4" xfId="17" applyNumberFormat="1" applyFont="1" applyFill="1" applyBorder="1" applyAlignment="1">
      <alignment horizontal="distributed" vertical="center"/>
    </xf>
    <xf numFmtId="180" fontId="0" fillId="0" borderId="3" xfId="17" applyNumberFormat="1" applyFont="1" applyFill="1" applyBorder="1" applyAlignment="1">
      <alignment vertical="center"/>
    </xf>
    <xf numFmtId="176" fontId="0" fillId="0" borderId="3" xfId="17" applyNumberFormat="1" applyFont="1" applyFill="1" applyBorder="1" applyAlignment="1">
      <alignment vertical="center"/>
    </xf>
    <xf numFmtId="178" fontId="0" fillId="0" borderId="3" xfId="17" applyNumberFormat="1" applyFont="1" applyFill="1" applyBorder="1" applyAlignment="1">
      <alignment vertical="center"/>
    </xf>
    <xf numFmtId="183" fontId="0" fillId="0" borderId="3" xfId="17" applyNumberFormat="1" applyFont="1" applyFill="1" applyBorder="1" applyAlignment="1">
      <alignment vertical="center"/>
    </xf>
    <xf numFmtId="178" fontId="0" fillId="0" borderId="4" xfId="17" applyNumberFormat="1" applyFont="1" applyFill="1" applyBorder="1" applyAlignment="1">
      <alignment vertical="center"/>
    </xf>
    <xf numFmtId="184" fontId="0" fillId="0" borderId="3" xfId="17" applyNumberFormat="1" applyFont="1" applyFill="1" applyBorder="1" applyAlignment="1">
      <alignment vertical="center"/>
    </xf>
    <xf numFmtId="49" fontId="17" fillId="0" borderId="4" xfId="17" applyNumberFormat="1" applyFont="1" applyFill="1" applyBorder="1" applyAlignment="1">
      <alignment horizontal="center" vertical="center"/>
    </xf>
    <xf numFmtId="178" fontId="17" fillId="0" borderId="0" xfId="17" applyNumberFormat="1" applyFont="1" applyFill="1" applyBorder="1" applyAlignment="1">
      <alignment vertical="center"/>
    </xf>
    <xf numFmtId="178" fontId="17" fillId="0" borderId="4" xfId="17" applyNumberFormat="1" applyFont="1" applyFill="1" applyBorder="1" applyAlignment="1">
      <alignment horizontal="center" vertical="center"/>
    </xf>
    <xf numFmtId="38" fontId="17" fillId="0" borderId="14" xfId="17" applyFont="1" applyFill="1" applyBorder="1" applyAlignment="1">
      <alignment vertical="center"/>
    </xf>
    <xf numFmtId="178" fontId="17" fillId="0" borderId="10" xfId="17" applyNumberFormat="1" applyFont="1" applyFill="1" applyBorder="1" applyAlignment="1">
      <alignment vertical="center"/>
    </xf>
    <xf numFmtId="178" fontId="17" fillId="0" borderId="8" xfId="17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78" fontId="0" fillId="0" borderId="8" xfId="17" applyNumberFormat="1" applyFont="1" applyFill="1" applyBorder="1" applyAlignment="1">
      <alignment vertical="center"/>
    </xf>
    <xf numFmtId="178" fontId="17" fillId="0" borderId="8" xfId="17" applyNumberFormat="1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vertical="center"/>
    </xf>
    <xf numFmtId="38" fontId="17" fillId="0" borderId="11" xfId="17" applyFont="1" applyFill="1" applyBorder="1" applyAlignment="1">
      <alignment vertical="center"/>
    </xf>
    <xf numFmtId="176" fontId="17" fillId="0" borderId="8" xfId="17" applyNumberFormat="1" applyFont="1" applyFill="1" applyBorder="1" applyAlignment="1">
      <alignment vertical="center"/>
    </xf>
    <xf numFmtId="38" fontId="17" fillId="0" borderId="4" xfId="17" applyFont="1" applyFill="1" applyBorder="1" applyAlignment="1">
      <alignment vertical="center"/>
    </xf>
    <xf numFmtId="178" fontId="5" fillId="0" borderId="0" xfId="17" applyNumberFormat="1" applyFont="1" applyFill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187" fontId="3" fillId="0" borderId="8" xfId="21" applyNumberFormat="1" applyFont="1" applyFill="1" applyBorder="1" applyAlignment="1">
      <alignment vertical="center"/>
      <protection/>
    </xf>
    <xf numFmtId="187" fontId="3" fillId="0" borderId="4" xfId="21" applyNumberFormat="1" applyFont="1" applyFill="1" applyBorder="1" applyAlignment="1">
      <alignment horizontal="center" vertical="center"/>
      <protection/>
    </xf>
    <xf numFmtId="187" fontId="3" fillId="0" borderId="5" xfId="21" applyNumberFormat="1" applyFont="1" applyFill="1" applyBorder="1" applyAlignment="1">
      <alignment vertical="center"/>
      <protection/>
    </xf>
    <xf numFmtId="38" fontId="4" fillId="0" borderId="9" xfId="17" applyFont="1" applyFill="1" applyBorder="1" applyAlignment="1">
      <alignment vertical="center"/>
    </xf>
    <xf numFmtId="178" fontId="17" fillId="0" borderId="7" xfId="17" applyNumberFormat="1" applyFont="1" applyFill="1" applyBorder="1" applyAlignment="1">
      <alignment horizontal="distributed" vertical="center"/>
    </xf>
    <xf numFmtId="176" fontId="17" fillId="0" borderId="4" xfId="17" applyNumberFormat="1" applyFont="1" applyFill="1" applyBorder="1" applyAlignment="1">
      <alignment horizontal="distributed" vertical="center"/>
    </xf>
    <xf numFmtId="182" fontId="17" fillId="0" borderId="3" xfId="17" applyNumberFormat="1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184" fontId="17" fillId="0" borderId="5" xfId="17" applyNumberFormat="1" applyFont="1" applyFill="1" applyBorder="1" applyAlignment="1">
      <alignment vertical="center"/>
    </xf>
    <xf numFmtId="184" fontId="17" fillId="0" borderId="8" xfId="17" applyNumberFormat="1" applyFont="1" applyFill="1" applyBorder="1" applyAlignment="1">
      <alignment vertical="center"/>
    </xf>
    <xf numFmtId="182" fontId="17" fillId="0" borderId="8" xfId="17" applyNumberFormat="1" applyFont="1" applyFill="1" applyBorder="1" applyAlignment="1">
      <alignment vertical="center"/>
    </xf>
    <xf numFmtId="184" fontId="0" fillId="0" borderId="8" xfId="17" applyNumberFormat="1" applyFont="1" applyFill="1" applyBorder="1" applyAlignment="1">
      <alignment vertical="center"/>
    </xf>
    <xf numFmtId="184" fontId="17" fillId="0" borderId="10" xfId="17" applyNumberFormat="1" applyFont="1" applyFill="1" applyBorder="1" applyAlignment="1">
      <alignment vertical="center"/>
    </xf>
    <xf numFmtId="178" fontId="6" fillId="0" borderId="0" xfId="17" applyNumberFormat="1" applyFont="1" applyFill="1" applyBorder="1" applyAlignment="1">
      <alignment vertical="center"/>
    </xf>
    <xf numFmtId="178" fontId="5" fillId="0" borderId="0" xfId="17" applyNumberFormat="1" applyFont="1" applyFill="1" applyBorder="1" applyAlignment="1">
      <alignment vertical="center"/>
    </xf>
    <xf numFmtId="38" fontId="3" fillId="0" borderId="6" xfId="17" applyFont="1" applyFill="1" applyBorder="1" applyAlignment="1">
      <alignment vertical="center"/>
    </xf>
    <xf numFmtId="38" fontId="2" fillId="0" borderId="0" xfId="17" applyFont="1" applyFill="1" applyAlignment="1">
      <alignment horizontal="distributed" vertical="center"/>
    </xf>
    <xf numFmtId="193" fontId="3" fillId="0" borderId="3" xfId="17" applyNumberFormat="1" applyFont="1" applyFill="1" applyBorder="1" applyAlignment="1">
      <alignment vertical="center"/>
    </xf>
    <xf numFmtId="206" fontId="3" fillId="0" borderId="8" xfId="17" applyNumberFormat="1" applyFont="1" applyFill="1" applyBorder="1" applyAlignment="1">
      <alignment vertical="center"/>
    </xf>
    <xf numFmtId="193" fontId="2" fillId="0" borderId="3" xfId="17" applyNumberFormat="1" applyFont="1" applyFill="1" applyBorder="1" applyAlignment="1">
      <alignment vertical="center"/>
    </xf>
    <xf numFmtId="192" fontId="3" fillId="0" borderId="14" xfId="17" applyNumberFormat="1" applyFont="1" applyFill="1" applyBorder="1" applyAlignment="1">
      <alignment vertical="center"/>
    </xf>
    <xf numFmtId="192" fontId="3" fillId="0" borderId="5" xfId="17" applyNumberFormat="1" applyFont="1" applyFill="1" applyBorder="1" applyAlignment="1">
      <alignment vertical="center"/>
    </xf>
    <xf numFmtId="192" fontId="3" fillId="0" borderId="8" xfId="17" applyNumberFormat="1" applyFont="1" applyFill="1" applyBorder="1" applyAlignment="1">
      <alignment vertical="center"/>
    </xf>
    <xf numFmtId="193" fontId="3" fillId="0" borderId="14" xfId="17" applyNumberFormat="1" applyFont="1" applyFill="1" applyBorder="1" applyAlignment="1">
      <alignment vertical="center"/>
    </xf>
    <xf numFmtId="206" fontId="3" fillId="0" borderId="5" xfId="17" applyNumberFormat="1" applyFont="1" applyFill="1" applyBorder="1" applyAlignment="1">
      <alignment vertical="center"/>
    </xf>
    <xf numFmtId="0" fontId="11" fillId="0" borderId="0" xfId="21" applyFont="1" applyFill="1" applyBorder="1" applyAlignment="1">
      <alignment horizontal="center" vertical="center"/>
      <protection/>
    </xf>
    <xf numFmtId="180" fontId="11" fillId="0" borderId="0" xfId="21" applyNumberFormat="1" applyFont="1" applyFill="1" applyBorder="1" applyAlignment="1">
      <alignment vertical="center"/>
      <protection/>
    </xf>
    <xf numFmtId="193" fontId="3" fillId="0" borderId="6" xfId="17" applyNumberFormat="1" applyFont="1" applyFill="1" applyBorder="1" applyAlignment="1">
      <alignment vertical="center"/>
    </xf>
    <xf numFmtId="206" fontId="3" fillId="0" borderId="10" xfId="17" applyNumberFormat="1" applyFont="1" applyFill="1" applyBorder="1" applyAlignment="1">
      <alignment vertical="center"/>
    </xf>
    <xf numFmtId="38" fontId="3" fillId="0" borderId="2" xfId="17" applyFont="1" applyFill="1" applyBorder="1" applyAlignment="1">
      <alignment vertical="center"/>
    </xf>
    <xf numFmtId="180" fontId="11" fillId="0" borderId="3" xfId="21" applyNumberFormat="1" applyFont="1" applyFill="1" applyBorder="1" applyAlignment="1">
      <alignment horizontal="right" vertical="center"/>
      <protection/>
    </xf>
    <xf numFmtId="180" fontId="15" fillId="0" borderId="3" xfId="21" applyNumberFormat="1" applyFont="1" applyFill="1" applyBorder="1" applyAlignment="1">
      <alignment horizontal="right" vertical="center"/>
      <protection/>
    </xf>
    <xf numFmtId="38" fontId="0" fillId="0" borderId="0" xfId="17" applyFont="1" applyFill="1" applyAlignment="1">
      <alignment vertical="center"/>
    </xf>
    <xf numFmtId="0" fontId="3" fillId="0" borderId="0" xfId="21" applyFont="1" applyFill="1" applyAlignment="1">
      <alignment vertical="center"/>
      <protection/>
    </xf>
    <xf numFmtId="0" fontId="3" fillId="0" borderId="0" xfId="0" applyFont="1" applyFill="1" applyAlignment="1">
      <alignment/>
    </xf>
    <xf numFmtId="178" fontId="0" fillId="0" borderId="0" xfId="17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176" fontId="15" fillId="0" borderId="6" xfId="21" applyNumberFormat="1" applyFont="1" applyFill="1" applyBorder="1" applyAlignment="1">
      <alignment vertical="center"/>
      <protection/>
    </xf>
    <xf numFmtId="177" fontId="15" fillId="0" borderId="6" xfId="21" applyNumberFormat="1" applyFont="1" applyFill="1" applyBorder="1" applyAlignment="1">
      <alignment vertical="center"/>
      <protection/>
    </xf>
    <xf numFmtId="177" fontId="15" fillId="0" borderId="10" xfId="21" applyNumberFormat="1" applyFont="1" applyFill="1" applyBorder="1" applyAlignment="1">
      <alignment vertical="center"/>
      <protection/>
    </xf>
    <xf numFmtId="38" fontId="0" fillId="0" borderId="0" xfId="17" applyFont="1" applyFill="1" applyBorder="1" applyAlignment="1">
      <alignment vertical="center"/>
    </xf>
    <xf numFmtId="0" fontId="20" fillId="0" borderId="0" xfId="21" applyFont="1" applyFill="1" applyAlignment="1">
      <alignment vertical="center"/>
      <protection/>
    </xf>
    <xf numFmtId="38" fontId="15" fillId="0" borderId="0" xfId="17" applyFont="1" applyFill="1" applyBorder="1" applyAlignment="1">
      <alignment vertical="center"/>
    </xf>
    <xf numFmtId="0" fontId="15" fillId="0" borderId="0" xfId="21" applyFont="1" applyFill="1" applyAlignment="1">
      <alignment vertical="center"/>
      <protection/>
    </xf>
    <xf numFmtId="0" fontId="15" fillId="0" borderId="0" xfId="0" applyFont="1" applyFill="1" applyAlignment="1">
      <alignment/>
    </xf>
    <xf numFmtId="38" fontId="15" fillId="0" borderId="0" xfId="17" applyFont="1" applyFill="1" applyAlignment="1">
      <alignment vertical="center"/>
    </xf>
    <xf numFmtId="184" fontId="15" fillId="0" borderId="0" xfId="17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2" fillId="0" borderId="8" xfId="17" applyNumberFormat="1" applyFont="1" applyFill="1" applyBorder="1" applyAlignment="1">
      <alignment vertical="center"/>
    </xf>
    <xf numFmtId="194" fontId="2" fillId="0" borderId="8" xfId="17" applyNumberFormat="1" applyFont="1" applyFill="1" applyBorder="1" applyAlignment="1">
      <alignment vertical="center"/>
    </xf>
    <xf numFmtId="194" fontId="2" fillId="0" borderId="0" xfId="17" applyNumberFormat="1" applyFont="1" applyFill="1" applyAlignment="1">
      <alignment horizontal="distributed" vertical="center"/>
    </xf>
    <xf numFmtId="194" fontId="2" fillId="0" borderId="3" xfId="17" applyNumberFormat="1" applyFont="1" applyFill="1" applyBorder="1" applyAlignment="1">
      <alignment vertical="center"/>
    </xf>
    <xf numFmtId="0" fontId="16" fillId="0" borderId="0" xfId="21" applyFont="1" applyFill="1" applyAlignment="1">
      <alignment horizontal="right" vertical="center"/>
      <protection/>
    </xf>
    <xf numFmtId="0" fontId="11" fillId="0" borderId="9" xfId="21" applyFont="1" applyFill="1" applyBorder="1" applyAlignment="1">
      <alignment vertical="center"/>
      <protection/>
    </xf>
    <xf numFmtId="187" fontId="15" fillId="0" borderId="6" xfId="21" applyNumberFormat="1" applyFont="1" applyFill="1" applyBorder="1" applyAlignment="1">
      <alignment vertical="center"/>
      <protection/>
    </xf>
    <xf numFmtId="0" fontId="11" fillId="0" borderId="4" xfId="21" applyFont="1" applyFill="1" applyBorder="1" applyAlignment="1">
      <alignment vertical="center"/>
      <protection/>
    </xf>
    <xf numFmtId="0" fontId="11" fillId="0" borderId="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horizontal="distributed" vertical="center"/>
      <protection/>
    </xf>
    <xf numFmtId="187" fontId="11" fillId="0" borderId="6" xfId="21" applyNumberFormat="1" applyFont="1" applyFill="1" applyBorder="1" applyAlignment="1">
      <alignment vertical="center"/>
      <protection/>
    </xf>
    <xf numFmtId="176" fontId="11" fillId="0" borderId="6" xfId="21" applyNumberFormat="1" applyFont="1" applyFill="1" applyBorder="1" applyAlignment="1">
      <alignment vertical="center"/>
      <protection/>
    </xf>
    <xf numFmtId="177" fontId="11" fillId="0" borderId="6" xfId="21" applyNumberFormat="1" applyFont="1" applyFill="1" applyBorder="1" applyAlignment="1">
      <alignment vertical="center"/>
      <protection/>
    </xf>
    <xf numFmtId="177" fontId="11" fillId="0" borderId="10" xfId="21" applyNumberFormat="1" applyFont="1" applyFill="1" applyBorder="1" applyAlignment="1">
      <alignment vertical="center"/>
      <protection/>
    </xf>
    <xf numFmtId="38" fontId="2" fillId="0" borderId="7" xfId="17" applyFont="1" applyFill="1" applyBorder="1" applyAlignment="1">
      <alignment horizontal="distributed" vertical="center"/>
    </xf>
    <xf numFmtId="0" fontId="11" fillId="0" borderId="12" xfId="21" applyFont="1" applyFill="1" applyBorder="1" applyAlignment="1">
      <alignment vertical="center"/>
      <protection/>
    </xf>
    <xf numFmtId="187" fontId="11" fillId="0" borderId="12" xfId="21" applyNumberFormat="1" applyFont="1" applyFill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vertical="center"/>
      <protection/>
    </xf>
    <xf numFmtId="177" fontId="15" fillId="0" borderId="0" xfId="21" applyNumberFormat="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 shrinkToFit="1"/>
      <protection/>
    </xf>
    <xf numFmtId="0" fontId="11" fillId="0" borderId="4" xfId="21" applyFont="1" applyFill="1" applyBorder="1" applyAlignment="1">
      <alignment vertical="center" shrinkToFit="1"/>
      <protection/>
    </xf>
    <xf numFmtId="0" fontId="11" fillId="0" borderId="0" xfId="21" applyFont="1" applyFill="1" applyAlignment="1">
      <alignment vertical="center" shrinkToFit="1"/>
      <protection/>
    </xf>
    <xf numFmtId="177" fontId="11" fillId="0" borderId="8" xfId="21" applyNumberFormat="1" applyFont="1" applyFill="1" applyBorder="1" applyAlignment="1">
      <alignment vertical="center" shrinkToFit="1"/>
      <protection/>
    </xf>
    <xf numFmtId="0" fontId="18" fillId="0" borderId="9" xfId="21" applyFont="1" applyFill="1" applyBorder="1" applyAlignment="1">
      <alignment vertical="center"/>
      <protection/>
    </xf>
    <xf numFmtId="38" fontId="2" fillId="0" borderId="4" xfId="17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vertical="center"/>
    </xf>
    <xf numFmtId="176" fontId="2" fillId="0" borderId="14" xfId="17" applyNumberFormat="1" applyFont="1" applyFill="1" applyBorder="1" applyAlignment="1">
      <alignment vertical="center"/>
    </xf>
    <xf numFmtId="176" fontId="2" fillId="0" borderId="5" xfId="17" applyNumberFormat="1" applyFont="1" applyFill="1" applyBorder="1" applyAlignment="1">
      <alignment vertical="center"/>
    </xf>
    <xf numFmtId="38" fontId="2" fillId="0" borderId="13" xfId="17" applyFont="1" applyFill="1" applyBorder="1" applyAlignment="1">
      <alignment vertical="center"/>
    </xf>
    <xf numFmtId="176" fontId="3" fillId="0" borderId="3" xfId="17" applyNumberFormat="1" applyFont="1" applyFill="1" applyBorder="1" applyAlignment="1">
      <alignment vertical="center"/>
    </xf>
    <xf numFmtId="176" fontId="3" fillId="0" borderId="4" xfId="17" applyNumberFormat="1" applyFont="1" applyFill="1" applyBorder="1" applyAlignment="1">
      <alignment vertical="center"/>
    </xf>
    <xf numFmtId="176" fontId="17" fillId="0" borderId="0" xfId="17" applyNumberFormat="1" applyFont="1" applyFill="1" applyBorder="1" applyAlignment="1">
      <alignment vertical="center"/>
    </xf>
    <xf numFmtId="176" fontId="3" fillId="0" borderId="8" xfId="17" applyNumberFormat="1" applyFont="1" applyFill="1" applyBorder="1" applyAlignment="1">
      <alignment vertical="center"/>
    </xf>
    <xf numFmtId="178" fontId="3" fillId="0" borderId="3" xfId="17" applyNumberFormat="1" applyFont="1" applyFill="1" applyBorder="1" applyAlignment="1">
      <alignment vertical="center"/>
    </xf>
    <xf numFmtId="178" fontId="3" fillId="0" borderId="8" xfId="17" applyNumberFormat="1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2" fillId="0" borderId="13" xfId="17" applyFont="1" applyFill="1" applyBorder="1" applyAlignment="1">
      <alignment horizontal="center" vertical="center" wrapText="1"/>
    </xf>
    <xf numFmtId="38" fontId="2" fillId="0" borderId="4" xfId="17" applyFont="1" applyFill="1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0" fontId="11" fillId="0" borderId="4" xfId="21" applyFont="1" applyFill="1" applyBorder="1" applyAlignment="1">
      <alignment horizontal="distributed" vertical="center"/>
      <protection/>
    </xf>
    <xf numFmtId="38" fontId="3" fillId="0" borderId="1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vertical="center"/>
    </xf>
    <xf numFmtId="178" fontId="11" fillId="0" borderId="8" xfId="17" applyNumberFormat="1" applyFont="1" applyFill="1" applyBorder="1" applyAlignment="1">
      <alignment vertical="center"/>
    </xf>
    <xf numFmtId="0" fontId="0" fillId="0" borderId="0" xfId="0" applyAlignment="1">
      <alignment/>
    </xf>
    <xf numFmtId="180" fontId="15" fillId="0" borderId="2" xfId="21" applyNumberFormat="1" applyFont="1" applyFill="1" applyBorder="1" applyAlignment="1">
      <alignment horizontal="right" vertical="center"/>
      <protection/>
    </xf>
    <xf numFmtId="176" fontId="15" fillId="0" borderId="2" xfId="21" applyNumberFormat="1" applyFont="1" applyFill="1" applyBorder="1" applyAlignment="1">
      <alignment vertical="center"/>
      <protection/>
    </xf>
    <xf numFmtId="177" fontId="15" fillId="0" borderId="2" xfId="21" applyNumberFormat="1" applyFont="1" applyFill="1" applyBorder="1" applyAlignment="1">
      <alignment vertical="center"/>
      <protection/>
    </xf>
    <xf numFmtId="177" fontId="15" fillId="0" borderId="7" xfId="21" applyNumberFormat="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distributed" vertical="center"/>
      <protection/>
    </xf>
    <xf numFmtId="49" fontId="21" fillId="0" borderId="0" xfId="22" applyNumberFormat="1" applyFont="1" applyFill="1" applyBorder="1" applyAlignment="1">
      <alignment vertical="top"/>
      <protection/>
    </xf>
    <xf numFmtId="49" fontId="23" fillId="0" borderId="0" xfId="22" applyNumberFormat="1" applyFont="1" applyFill="1" applyBorder="1" applyAlignment="1">
      <alignment vertical="top"/>
      <protection/>
    </xf>
    <xf numFmtId="207" fontId="23" fillId="0" borderId="0" xfId="22" applyNumberFormat="1" applyFont="1" applyFill="1" applyBorder="1" applyAlignment="1">
      <alignment horizontal="right" vertical="top"/>
      <protection/>
    </xf>
    <xf numFmtId="208" fontId="23" fillId="0" borderId="0" xfId="22" applyNumberFormat="1" applyFont="1" applyFill="1" applyBorder="1" applyAlignment="1">
      <alignment horizontal="right" vertical="top"/>
      <protection/>
    </xf>
    <xf numFmtId="209" fontId="23" fillId="0" borderId="0" xfId="22" applyNumberFormat="1" applyFont="1" applyFill="1" applyBorder="1" applyAlignment="1">
      <alignment horizontal="right" vertical="top"/>
      <protection/>
    </xf>
    <xf numFmtId="210" fontId="23" fillId="0" borderId="0" xfId="22" applyNumberFormat="1" applyFont="1" applyFill="1" applyBorder="1" applyAlignment="1">
      <alignment horizontal="right" vertical="top"/>
      <protection/>
    </xf>
    <xf numFmtId="49" fontId="23" fillId="0" borderId="0" xfId="22" applyNumberFormat="1" applyFont="1" applyFill="1" applyAlignment="1">
      <alignment vertical="top"/>
      <protection/>
    </xf>
    <xf numFmtId="207" fontId="24" fillId="0" borderId="0" xfId="22" applyNumberFormat="1" applyFont="1" applyFill="1" applyBorder="1" applyAlignment="1" quotePrefix="1">
      <alignment horizontal="right" vertical="top"/>
      <protection/>
    </xf>
    <xf numFmtId="208" fontId="24" fillId="0" borderId="0" xfId="22" applyNumberFormat="1" applyFont="1" applyFill="1" applyBorder="1" applyAlignment="1" quotePrefix="1">
      <alignment horizontal="right" vertical="top"/>
      <protection/>
    </xf>
    <xf numFmtId="209" fontId="24" fillId="0" borderId="0" xfId="22" applyNumberFormat="1" applyFont="1" applyFill="1" applyBorder="1" applyAlignment="1" quotePrefix="1">
      <alignment horizontal="right" vertical="top"/>
      <protection/>
    </xf>
    <xf numFmtId="210" fontId="24" fillId="0" borderId="0" xfId="22" applyNumberFormat="1" applyFont="1" applyFill="1" applyBorder="1" applyAlignment="1" quotePrefix="1">
      <alignment horizontal="right" vertical="top"/>
      <protection/>
    </xf>
    <xf numFmtId="49" fontId="21" fillId="0" borderId="4" xfId="22" applyNumberFormat="1" applyFont="1" applyFill="1" applyBorder="1" applyAlignment="1">
      <alignment vertical="top"/>
      <protection/>
    </xf>
    <xf numFmtId="198" fontId="23" fillId="0" borderId="8" xfId="22" applyNumberFormat="1" applyFont="1" applyFill="1" applyBorder="1" applyAlignment="1">
      <alignment vertical="top"/>
      <protection/>
    </xf>
    <xf numFmtId="49" fontId="21" fillId="0" borderId="0" xfId="22" applyNumberFormat="1" applyFont="1" applyFill="1" applyBorder="1" applyAlignment="1">
      <alignment horizontal="distributed" vertical="center"/>
      <protection/>
    </xf>
    <xf numFmtId="49" fontId="21" fillId="0" borderId="0" xfId="22" applyNumberFormat="1" applyFont="1" applyFill="1" applyBorder="1" applyAlignment="1">
      <alignment vertical="center" shrinkToFit="1"/>
      <protection/>
    </xf>
    <xf numFmtId="49" fontId="26" fillId="0" borderId="0" xfId="22" applyNumberFormat="1" applyFont="1" applyFill="1" applyBorder="1" applyAlignment="1">
      <alignment horizontal="distributed" vertical="center" shrinkToFit="1"/>
      <protection/>
    </xf>
    <xf numFmtId="49" fontId="25" fillId="0" borderId="0" xfId="22" applyNumberFormat="1" applyFont="1" applyFill="1" applyBorder="1" applyAlignment="1">
      <alignment horizontal="distributed" vertical="center"/>
      <protection/>
    </xf>
    <xf numFmtId="49" fontId="23" fillId="0" borderId="9" xfId="22" applyNumberFormat="1" applyFont="1" applyFill="1" applyBorder="1" applyAlignment="1">
      <alignment vertical="top"/>
      <protection/>
    </xf>
    <xf numFmtId="49" fontId="21" fillId="0" borderId="11" xfId="22" applyNumberFormat="1" applyFont="1" applyFill="1" applyBorder="1" applyAlignment="1">
      <alignment horizontal="distributed" vertical="center"/>
      <protection/>
    </xf>
    <xf numFmtId="56" fontId="5" fillId="0" borderId="0" xfId="0" applyNumberFormat="1" applyFont="1" applyFill="1" applyAlignment="1">
      <alignment vertical="center"/>
    </xf>
    <xf numFmtId="207" fontId="10" fillId="0" borderId="3" xfId="22" applyNumberFormat="1" applyFont="1" applyFill="1" applyBorder="1" applyAlignment="1" quotePrefix="1">
      <alignment horizontal="right" vertical="top"/>
      <protection/>
    </xf>
    <xf numFmtId="208" fontId="10" fillId="0" borderId="3" xfId="22" applyNumberFormat="1" applyFont="1" applyFill="1" applyBorder="1" applyAlignment="1" quotePrefix="1">
      <alignment horizontal="right" vertical="top"/>
      <protection/>
    </xf>
    <xf numFmtId="209" fontId="10" fillId="0" borderId="3" xfId="22" applyNumberFormat="1" applyFont="1" applyFill="1" applyBorder="1" applyAlignment="1">
      <alignment horizontal="right" vertical="top"/>
      <protection/>
    </xf>
    <xf numFmtId="207" fontId="10" fillId="0" borderId="8" xfId="22" applyNumberFormat="1" applyFont="1" applyFill="1" applyBorder="1" applyAlignment="1" quotePrefix="1">
      <alignment horizontal="right" vertical="top"/>
      <protection/>
    </xf>
    <xf numFmtId="207" fontId="10" fillId="0" borderId="4" xfId="22" applyNumberFormat="1" applyFont="1" applyFill="1" applyBorder="1" applyAlignment="1" quotePrefix="1">
      <alignment horizontal="right" vertical="top"/>
      <protection/>
    </xf>
    <xf numFmtId="210" fontId="10" fillId="0" borderId="3" xfId="22" applyNumberFormat="1" applyFont="1" applyFill="1" applyBorder="1" applyAlignment="1">
      <alignment horizontal="right" vertical="top"/>
      <protection/>
    </xf>
    <xf numFmtId="209" fontId="10" fillId="0" borderId="3" xfId="22" applyNumberFormat="1" applyFont="1" applyFill="1" applyBorder="1" applyAlignment="1" quotePrefix="1">
      <alignment horizontal="right" vertical="top"/>
      <protection/>
    </xf>
    <xf numFmtId="209" fontId="10" fillId="0" borderId="8" xfId="22" applyNumberFormat="1" applyFont="1" applyFill="1" applyBorder="1" applyAlignment="1">
      <alignment horizontal="right" vertical="top"/>
      <protection/>
    </xf>
    <xf numFmtId="208" fontId="10" fillId="0" borderId="3" xfId="22" applyNumberFormat="1" applyFont="1" applyFill="1" applyBorder="1" applyAlignment="1">
      <alignment horizontal="right" vertical="top"/>
      <protection/>
    </xf>
    <xf numFmtId="207" fontId="10" fillId="0" borderId="3" xfId="22" applyNumberFormat="1" applyFont="1" applyFill="1" applyBorder="1" applyAlignment="1">
      <alignment horizontal="right" vertical="top"/>
      <protection/>
    </xf>
    <xf numFmtId="210" fontId="10" fillId="0" borderId="3" xfId="22" applyNumberFormat="1" applyFont="1" applyFill="1" applyBorder="1" applyAlignment="1" quotePrefix="1">
      <alignment horizontal="right" vertical="top"/>
      <protection/>
    </xf>
    <xf numFmtId="209" fontId="10" fillId="0" borderId="8" xfId="22" applyNumberFormat="1" applyFont="1" applyFill="1" applyBorder="1" applyAlignment="1" quotePrefix="1">
      <alignment horizontal="right" vertical="top"/>
      <protection/>
    </xf>
    <xf numFmtId="207" fontId="10" fillId="0" borderId="0" xfId="22" applyNumberFormat="1" applyFont="1" applyFill="1" applyBorder="1" applyAlignment="1">
      <alignment horizontal="right" vertical="top"/>
      <protection/>
    </xf>
    <xf numFmtId="208" fontId="10" fillId="0" borderId="0" xfId="22" applyNumberFormat="1" applyFont="1" applyFill="1" applyBorder="1" applyAlignment="1">
      <alignment horizontal="right" vertical="top"/>
      <protection/>
    </xf>
    <xf numFmtId="209" fontId="10" fillId="0" borderId="0" xfId="22" applyNumberFormat="1" applyFont="1" applyFill="1" applyBorder="1" applyAlignment="1">
      <alignment horizontal="right" vertical="top"/>
      <protection/>
    </xf>
    <xf numFmtId="210" fontId="10" fillId="0" borderId="0" xfId="22" applyNumberFormat="1" applyFont="1" applyFill="1" applyBorder="1" applyAlignment="1">
      <alignment horizontal="right" vertical="top"/>
      <protection/>
    </xf>
    <xf numFmtId="207" fontId="10" fillId="0" borderId="6" xfId="22" applyNumberFormat="1" applyFont="1" applyFill="1" applyBorder="1" applyAlignment="1" quotePrefix="1">
      <alignment horizontal="right" vertical="top"/>
      <protection/>
    </xf>
    <xf numFmtId="208" fontId="10" fillId="0" borderId="6" xfId="22" applyNumberFormat="1" applyFont="1" applyFill="1" applyBorder="1" applyAlignment="1" quotePrefix="1">
      <alignment horizontal="right" vertical="top"/>
      <protection/>
    </xf>
    <xf numFmtId="209" fontId="10" fillId="0" borderId="6" xfId="22" applyNumberFormat="1" applyFont="1" applyFill="1" applyBorder="1" applyAlignment="1" quotePrefix="1">
      <alignment horizontal="right" vertical="top"/>
      <protection/>
    </xf>
    <xf numFmtId="207" fontId="10" fillId="0" borderId="10" xfId="22" applyNumberFormat="1" applyFont="1" applyFill="1" applyBorder="1" applyAlignment="1" quotePrefix="1">
      <alignment horizontal="right" vertical="top"/>
      <protection/>
    </xf>
    <xf numFmtId="207" fontId="10" fillId="0" borderId="11" xfId="22" applyNumberFormat="1" applyFont="1" applyFill="1" applyBorder="1" applyAlignment="1" quotePrefix="1">
      <alignment horizontal="right" vertical="top"/>
      <protection/>
    </xf>
    <xf numFmtId="210" fontId="10" fillId="0" borderId="6" xfId="22" applyNumberFormat="1" applyFont="1" applyFill="1" applyBorder="1" applyAlignment="1" quotePrefix="1">
      <alignment horizontal="right" vertical="top"/>
      <protection/>
    </xf>
    <xf numFmtId="209" fontId="10" fillId="0" borderId="10" xfId="22" applyNumberFormat="1" applyFont="1" applyFill="1" applyBorder="1" applyAlignment="1" quotePrefix="1">
      <alignment horizontal="right" vertical="top"/>
      <protection/>
    </xf>
    <xf numFmtId="49" fontId="15" fillId="0" borderId="12" xfId="22" applyNumberFormat="1" applyFont="1" applyFill="1" applyBorder="1" applyAlignment="1">
      <alignment horizontal="distributed" vertical="center" wrapText="1"/>
      <protection/>
    </xf>
    <xf numFmtId="199" fontId="15" fillId="0" borderId="14" xfId="22" applyNumberFormat="1" applyFont="1" applyFill="1" applyBorder="1" applyAlignment="1">
      <alignment horizontal="right" vertical="center"/>
      <protection/>
    </xf>
    <xf numFmtId="199" fontId="15" fillId="0" borderId="5" xfId="22" applyNumberFormat="1" applyFont="1" applyFill="1" applyBorder="1" applyAlignment="1">
      <alignment horizontal="right" vertical="center"/>
      <protection/>
    </xf>
    <xf numFmtId="49" fontId="11" fillId="0" borderId="0" xfId="22" applyNumberFormat="1" applyFont="1" applyFill="1" applyBorder="1" applyAlignment="1">
      <alignment vertical="top"/>
      <protection/>
    </xf>
    <xf numFmtId="49" fontId="11" fillId="0" borderId="0" xfId="22" applyNumberFormat="1" applyFont="1" applyFill="1" applyBorder="1" applyAlignment="1">
      <alignment horizontal="distributed" vertical="center"/>
      <protection/>
    </xf>
    <xf numFmtId="207" fontId="10" fillId="0" borderId="8" xfId="22" applyNumberFormat="1" applyFont="1" applyFill="1" applyBorder="1" applyAlignment="1">
      <alignment horizontal="right" vertical="top"/>
      <protection/>
    </xf>
    <xf numFmtId="49" fontId="11" fillId="0" borderId="0" xfId="22" applyNumberFormat="1" applyFont="1" applyFill="1" applyBorder="1" applyAlignment="1">
      <alignment vertical="center" shrinkToFit="1"/>
      <protection/>
    </xf>
    <xf numFmtId="49" fontId="28" fillId="0" borderId="0" xfId="22" applyNumberFormat="1" applyFont="1" applyFill="1" applyBorder="1" applyAlignment="1">
      <alignment horizontal="distributed" vertical="center" shrinkToFit="1"/>
      <protection/>
    </xf>
    <xf numFmtId="49" fontId="27" fillId="0" borderId="0" xfId="22" applyNumberFormat="1" applyFont="1" applyFill="1" applyBorder="1" applyAlignment="1">
      <alignment horizontal="distributed" vertical="center"/>
      <protection/>
    </xf>
    <xf numFmtId="49" fontId="11" fillId="0" borderId="4" xfId="22" applyNumberFormat="1" applyFont="1" applyFill="1" applyBorder="1" applyAlignment="1">
      <alignment vertical="top"/>
      <protection/>
    </xf>
    <xf numFmtId="198" fontId="10" fillId="0" borderId="8" xfId="22" applyNumberFormat="1" applyFont="1" applyFill="1" applyBorder="1" applyAlignment="1">
      <alignment vertical="top"/>
      <protection/>
    </xf>
    <xf numFmtId="49" fontId="10" fillId="0" borderId="0" xfId="22" applyNumberFormat="1" applyFont="1" applyFill="1" applyAlignment="1">
      <alignment vertical="top"/>
      <protection/>
    </xf>
    <xf numFmtId="49" fontId="11" fillId="0" borderId="4" xfId="22" applyNumberFormat="1" applyFont="1" applyFill="1" applyBorder="1" applyAlignment="1">
      <alignment horizontal="distributed" vertical="center"/>
      <protection/>
    </xf>
    <xf numFmtId="49" fontId="10" fillId="0" borderId="9" xfId="22" applyNumberFormat="1" applyFont="1" applyFill="1" applyBorder="1" applyAlignment="1">
      <alignment vertical="top"/>
      <protection/>
    </xf>
    <xf numFmtId="49" fontId="11" fillId="0" borderId="11" xfId="22" applyNumberFormat="1" applyFont="1" applyFill="1" applyBorder="1" applyAlignment="1">
      <alignment horizontal="distributed" vertical="center"/>
      <protection/>
    </xf>
    <xf numFmtId="210" fontId="10" fillId="0" borderId="6" xfId="22" applyNumberFormat="1" applyFont="1" applyFill="1" applyBorder="1" applyAlignment="1">
      <alignment horizontal="right" vertical="top"/>
      <protection/>
    </xf>
    <xf numFmtId="207" fontId="29" fillId="0" borderId="14" xfId="22" applyNumberFormat="1" applyFont="1" applyFill="1" applyBorder="1" applyAlignment="1" quotePrefix="1">
      <alignment horizontal="right" vertical="top"/>
      <protection/>
    </xf>
    <xf numFmtId="208" fontId="29" fillId="0" borderId="14" xfId="22" applyNumberFormat="1" applyFont="1" applyFill="1" applyBorder="1" applyAlignment="1" quotePrefix="1">
      <alignment horizontal="right" vertical="top"/>
      <protection/>
    </xf>
    <xf numFmtId="209" fontId="29" fillId="0" borderId="14" xfId="22" applyNumberFormat="1" applyFont="1" applyFill="1" applyBorder="1" applyAlignment="1" quotePrefix="1">
      <alignment horizontal="right" vertical="top"/>
      <protection/>
    </xf>
    <xf numFmtId="207" fontId="29" fillId="0" borderId="5" xfId="22" applyNumberFormat="1" applyFont="1" applyFill="1" applyBorder="1" applyAlignment="1" quotePrefix="1">
      <alignment horizontal="right" vertical="top"/>
      <protection/>
    </xf>
    <xf numFmtId="210" fontId="29" fillId="0" borderId="14" xfId="22" applyNumberFormat="1" applyFont="1" applyFill="1" applyBorder="1" applyAlignment="1" quotePrefix="1">
      <alignment horizontal="right" vertical="top"/>
      <protection/>
    </xf>
    <xf numFmtId="209" fontId="29" fillId="0" borderId="5" xfId="22" applyNumberFormat="1" applyFont="1" applyFill="1" applyBorder="1" applyAlignment="1" quotePrefix="1">
      <alignment horizontal="right" vertical="top"/>
      <protection/>
    </xf>
    <xf numFmtId="49" fontId="15" fillId="0" borderId="12" xfId="22" applyNumberFormat="1" applyFont="1" applyFill="1" applyBorder="1" applyAlignment="1">
      <alignment vertical="top"/>
      <protection/>
    </xf>
    <xf numFmtId="192" fontId="2" fillId="0" borderId="3" xfId="17" applyNumberFormat="1" applyFont="1" applyFill="1" applyBorder="1" applyAlignment="1">
      <alignment horizontal="right" vertical="center"/>
    </xf>
    <xf numFmtId="192" fontId="2" fillId="0" borderId="8" xfId="17" applyNumberFormat="1" applyFont="1" applyFill="1" applyBorder="1" applyAlignment="1">
      <alignment horizontal="right" vertical="center"/>
    </xf>
    <xf numFmtId="40" fontId="3" fillId="0" borderId="2" xfId="17" applyNumberFormat="1" applyFont="1" applyFill="1" applyBorder="1" applyAlignment="1">
      <alignment vertical="center"/>
    </xf>
    <xf numFmtId="206" fontId="2" fillId="0" borderId="8" xfId="17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87" fontId="17" fillId="0" borderId="14" xfId="17" applyNumberFormat="1" applyFont="1" applyFill="1" applyBorder="1" applyAlignment="1">
      <alignment horizontal="right" vertical="center"/>
    </xf>
    <xf numFmtId="187" fontId="17" fillId="0" borderId="3" xfId="17" applyNumberFormat="1" applyFont="1" applyFill="1" applyBorder="1" applyAlignment="1">
      <alignment horizontal="right" vertical="center"/>
    </xf>
    <xf numFmtId="38" fontId="3" fillId="0" borderId="21" xfId="17" applyFont="1" applyFill="1" applyBorder="1" applyAlignment="1">
      <alignment horizontal="center" vertical="center" wrapText="1"/>
    </xf>
    <xf numFmtId="38" fontId="3" fillId="0" borderId="22" xfId="17" applyFont="1" applyFill="1" applyBorder="1" applyAlignment="1">
      <alignment vertical="center"/>
    </xf>
    <xf numFmtId="178" fontId="3" fillId="0" borderId="22" xfId="17" applyNumberFormat="1" applyFont="1" applyFill="1" applyBorder="1" applyAlignment="1">
      <alignment vertical="center"/>
    </xf>
    <xf numFmtId="178" fontId="3" fillId="0" borderId="23" xfId="17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176" fontId="3" fillId="0" borderId="22" xfId="17" applyNumberFormat="1" applyFont="1" applyFill="1" applyBorder="1" applyAlignment="1">
      <alignment vertical="center"/>
    </xf>
    <xf numFmtId="176" fontId="3" fillId="0" borderId="23" xfId="17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182" fontId="2" fillId="0" borderId="3" xfId="0" applyNumberFormat="1" applyFont="1" applyFill="1" applyBorder="1" applyAlignment="1">
      <alignment horizontal="left" vertical="center"/>
    </xf>
    <xf numFmtId="0" fontId="14" fillId="0" borderId="0" xfId="0" applyFont="1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3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38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38" fontId="4" fillId="0" borderId="14" xfId="17" applyFont="1" applyFill="1" applyBorder="1" applyAlignment="1" applyProtection="1">
      <alignment/>
      <protection/>
    </xf>
    <xf numFmtId="38" fontId="4" fillId="0" borderId="3" xfId="17" applyFont="1" applyFill="1" applyBorder="1" applyAlignment="1" applyProtection="1">
      <alignment/>
      <protection/>
    </xf>
    <xf numFmtId="38" fontId="4" fillId="0" borderId="3" xfId="17" applyFont="1" applyFill="1" applyBorder="1" applyAlignment="1" applyProtection="1">
      <alignment/>
      <protection locked="0"/>
    </xf>
    <xf numFmtId="38" fontId="4" fillId="0" borderId="6" xfId="17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5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2" fillId="0" borderId="15" xfId="21" applyFont="1" applyBorder="1" applyAlignment="1">
      <alignment horizontal="distributed" vertical="center"/>
      <protection/>
    </xf>
    <xf numFmtId="0" fontId="2" fillId="0" borderId="16" xfId="21" applyFont="1" applyBorder="1" applyAlignment="1">
      <alignment horizontal="distributed" vertical="center"/>
      <protection/>
    </xf>
    <xf numFmtId="0" fontId="2" fillId="0" borderId="0" xfId="21" applyFont="1" applyAlignment="1">
      <alignment horizontal="distributed" vertical="center"/>
      <protection/>
    </xf>
    <xf numFmtId="0" fontId="2" fillId="0" borderId="0" xfId="21" applyAlignment="1">
      <alignment horizontal="distributed" vertical="center"/>
      <protection/>
    </xf>
    <xf numFmtId="0" fontId="3" fillId="0" borderId="4" xfId="21" applyFont="1" applyBorder="1" applyAlignment="1">
      <alignment horizontal="distributed" vertical="center"/>
      <protection/>
    </xf>
    <xf numFmtId="187" fontId="3" fillId="0" borderId="3" xfId="21" applyNumberFormat="1" applyFont="1" applyBorder="1" applyAlignment="1">
      <alignment vertical="center"/>
      <protection/>
    </xf>
    <xf numFmtId="187" fontId="2" fillId="0" borderId="17" xfId="21" applyNumberFormat="1" applyBorder="1" applyAlignment="1">
      <alignment horizontal="center" vertical="center"/>
      <protection/>
    </xf>
    <xf numFmtId="187" fontId="2" fillId="0" borderId="3" xfId="21" applyNumberFormat="1" applyBorder="1" applyAlignment="1">
      <alignment vertical="center"/>
      <protection/>
    </xf>
    <xf numFmtId="187" fontId="2" fillId="0" borderId="8" xfId="21" applyNumberFormat="1" applyBorder="1" applyAlignment="1">
      <alignment vertical="center"/>
      <protection/>
    </xf>
    <xf numFmtId="187" fontId="2" fillId="0" borderId="4" xfId="21" applyNumberFormat="1" applyBorder="1" applyAlignment="1">
      <alignment horizontal="center" vertical="center"/>
      <protection/>
    </xf>
    <xf numFmtId="187" fontId="2" fillId="0" borderId="18" xfId="21" applyNumberFormat="1" applyBorder="1" applyAlignment="1">
      <alignment vertical="center"/>
      <protection/>
    </xf>
    <xf numFmtId="0" fontId="2" fillId="0" borderId="0" xfId="21" applyAlignment="1">
      <alignment vertical="center"/>
      <protection/>
    </xf>
    <xf numFmtId="0" fontId="2" fillId="0" borderId="4" xfId="21" applyFont="1" applyBorder="1" applyAlignment="1">
      <alignment horizontal="center" vertical="center"/>
      <protection/>
    </xf>
    <xf numFmtId="187" fontId="2" fillId="0" borderId="17" xfId="21" applyNumberFormat="1" applyFont="1" applyBorder="1" applyAlignment="1">
      <alignment horizontal="center" vertical="center"/>
      <protection/>
    </xf>
    <xf numFmtId="187" fontId="2" fillId="0" borderId="4" xfId="21" applyNumberFormat="1" applyFont="1" applyBorder="1" applyAlignment="1">
      <alignment horizontal="center" vertical="center"/>
      <protection/>
    </xf>
    <xf numFmtId="0" fontId="2" fillId="0" borderId="4" xfId="21" applyBorder="1" applyAlignment="1">
      <alignment horizontal="center" vertical="center"/>
      <protection/>
    </xf>
    <xf numFmtId="0" fontId="2" fillId="0" borderId="19" xfId="21" applyBorder="1" applyAlignment="1">
      <alignment horizontal="center" vertical="center"/>
      <protection/>
    </xf>
    <xf numFmtId="0" fontId="2" fillId="0" borderId="6" xfId="21" applyBorder="1" applyAlignment="1">
      <alignment vertical="center"/>
      <protection/>
    </xf>
    <xf numFmtId="0" fontId="2" fillId="0" borderId="10" xfId="21" applyBorder="1" applyAlignment="1">
      <alignment vertical="center"/>
      <protection/>
    </xf>
    <xf numFmtId="0" fontId="2" fillId="0" borderId="3" xfId="21" applyBorder="1" applyAlignment="1">
      <alignment vertical="center"/>
      <protection/>
    </xf>
    <xf numFmtId="0" fontId="2" fillId="0" borderId="8" xfId="21" applyBorder="1" applyAlignment="1">
      <alignment vertical="center"/>
      <protection/>
    </xf>
    <xf numFmtId="188" fontId="2" fillId="0" borderId="3" xfId="21" applyNumberFormat="1" applyBorder="1" applyAlignment="1">
      <alignment horizontal="right" vertical="center"/>
      <protection/>
    </xf>
    <xf numFmtId="188" fontId="2" fillId="0" borderId="8" xfId="21" applyNumberFormat="1" applyBorder="1" applyAlignment="1">
      <alignment horizontal="right" vertical="center"/>
      <protection/>
    </xf>
    <xf numFmtId="188" fontId="2" fillId="0" borderId="0" xfId="21" applyNumberFormat="1" applyBorder="1" applyAlignment="1">
      <alignment vertical="center"/>
      <protection/>
    </xf>
    <xf numFmtId="194" fontId="2" fillId="0" borderId="3" xfId="21" applyNumberFormat="1" applyBorder="1" applyAlignment="1">
      <alignment vertical="center"/>
      <protection/>
    </xf>
    <xf numFmtId="194" fontId="2" fillId="0" borderId="18" xfId="21" applyNumberFormat="1" applyBorder="1" applyAlignment="1">
      <alignment vertical="center"/>
      <protection/>
    </xf>
    <xf numFmtId="188" fontId="2" fillId="0" borderId="0" xfId="21" applyNumberFormat="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195" fontId="2" fillId="0" borderId="0" xfId="21" applyNumberFormat="1" applyAlignment="1">
      <alignment vertical="center"/>
      <protection/>
    </xf>
    <xf numFmtId="0" fontId="2" fillId="0" borderId="17" xfId="21" applyFont="1" applyBorder="1" applyAlignment="1">
      <alignment horizontal="center" vertical="center"/>
      <protection/>
    </xf>
    <xf numFmtId="187" fontId="2" fillId="0" borderId="4" xfId="21" applyNumberFormat="1" applyFont="1" applyBorder="1" applyAlignment="1">
      <alignment horizontal="distributed" vertical="center"/>
      <protection/>
    </xf>
    <xf numFmtId="188" fontId="2" fillId="0" borderId="3" xfId="21" applyNumberFormat="1" applyBorder="1" applyAlignment="1">
      <alignment vertical="center"/>
      <protection/>
    </xf>
    <xf numFmtId="188" fontId="2" fillId="0" borderId="8" xfId="21" applyNumberFormat="1" applyBorder="1" applyAlignment="1">
      <alignment vertical="center"/>
      <protection/>
    </xf>
    <xf numFmtId="187" fontId="2" fillId="0" borderId="11" xfId="21" applyNumberFormat="1" applyBorder="1" applyAlignment="1">
      <alignment horizontal="center" vertical="center"/>
      <protection/>
    </xf>
    <xf numFmtId="187" fontId="2" fillId="0" borderId="6" xfId="21" applyNumberFormat="1" applyBorder="1" applyAlignment="1">
      <alignment vertical="center"/>
      <protection/>
    </xf>
    <xf numFmtId="187" fontId="2" fillId="0" borderId="10" xfId="21" applyNumberFormat="1" applyBorder="1" applyAlignment="1">
      <alignment vertical="center"/>
      <protection/>
    </xf>
    <xf numFmtId="187" fontId="2" fillId="0" borderId="19" xfId="21" applyNumberFormat="1" applyBorder="1" applyAlignment="1">
      <alignment horizontal="center" vertical="center"/>
      <protection/>
    </xf>
    <xf numFmtId="0" fontId="2" fillId="0" borderId="11" xfId="21" applyBorder="1" applyAlignment="1">
      <alignment horizontal="center" vertical="center"/>
      <protection/>
    </xf>
    <xf numFmtId="0" fontId="2" fillId="0" borderId="20" xfId="21" applyBorder="1" applyAlignment="1">
      <alignment vertical="center"/>
      <protection/>
    </xf>
    <xf numFmtId="57" fontId="4" fillId="0" borderId="0" xfId="21" applyNumberFormat="1" applyFont="1" applyAlignment="1">
      <alignment vertical="center"/>
      <protection/>
    </xf>
    <xf numFmtId="0" fontId="2" fillId="0" borderId="0" xfId="2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/>
      <protection locked="0"/>
    </xf>
    <xf numFmtId="0" fontId="14" fillId="0" borderId="4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38" fontId="4" fillId="0" borderId="5" xfId="17" applyFont="1" applyFill="1" applyBorder="1" applyAlignment="1" applyProtection="1">
      <alignment/>
      <protection/>
    </xf>
    <xf numFmtId="38" fontId="4" fillId="0" borderId="13" xfId="17" applyFont="1" applyFill="1" applyBorder="1" applyAlignment="1" applyProtection="1">
      <alignment/>
      <protection/>
    </xf>
    <xf numFmtId="38" fontId="4" fillId="0" borderId="8" xfId="17" applyFont="1" applyFill="1" applyBorder="1" applyAlignment="1" applyProtection="1">
      <alignment/>
      <protection locked="0"/>
    </xf>
    <xf numFmtId="38" fontId="4" fillId="0" borderId="4" xfId="17" applyFont="1" applyFill="1" applyBorder="1" applyAlignment="1" applyProtection="1">
      <alignment/>
      <protection locked="0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11" xfId="17" applyFont="1" applyFill="1" applyBorder="1" applyAlignment="1" applyProtection="1">
      <alignment/>
      <protection locked="0"/>
    </xf>
    <xf numFmtId="38" fontId="4" fillId="0" borderId="8" xfId="17" applyFont="1" applyFill="1" applyBorder="1" applyAlignment="1" applyProtection="1">
      <alignment/>
      <protection/>
    </xf>
    <xf numFmtId="38" fontId="4" fillId="0" borderId="4" xfId="17" applyFont="1" applyFill="1" applyBorder="1" applyAlignment="1" applyProtection="1">
      <alignment/>
      <protection/>
    </xf>
    <xf numFmtId="0" fontId="5" fillId="0" borderId="9" xfId="21" applyFont="1" applyFill="1" applyBorder="1" applyAlignment="1">
      <alignment horizontal="right" vertical="center"/>
      <protection/>
    </xf>
    <xf numFmtId="0" fontId="14" fillId="0" borderId="24" xfId="0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38" fontId="3" fillId="0" borderId="4" xfId="17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183" fontId="3" fillId="0" borderId="3" xfId="17" applyNumberFormat="1" applyFont="1" applyFill="1" applyBorder="1" applyAlignment="1">
      <alignment vertical="center"/>
    </xf>
    <xf numFmtId="183" fontId="3" fillId="0" borderId="8" xfId="17" applyNumberFormat="1" applyFont="1" applyFill="1" applyBorder="1" applyAlignment="1">
      <alignment vertical="center"/>
    </xf>
    <xf numFmtId="183" fontId="2" fillId="0" borderId="6" xfId="17" applyNumberFormat="1" applyFont="1" applyFill="1" applyBorder="1" applyAlignment="1">
      <alignment vertical="center"/>
    </xf>
    <xf numFmtId="183" fontId="2" fillId="0" borderId="10" xfId="17" applyNumberFormat="1" applyFont="1" applyFill="1" applyBorder="1" applyAlignment="1">
      <alignment vertical="center"/>
    </xf>
    <xf numFmtId="183" fontId="3" fillId="0" borderId="0" xfId="0" applyNumberFormat="1" applyFont="1" applyFill="1" applyAlignment="1">
      <alignment/>
    </xf>
    <xf numFmtId="38" fontId="3" fillId="0" borderId="13" xfId="17" applyFont="1" applyFill="1" applyBorder="1" applyAlignment="1">
      <alignment horizontal="distributed" vertical="center"/>
    </xf>
    <xf numFmtId="38" fontId="3" fillId="0" borderId="14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horizontal="right" vertical="center"/>
    </xf>
    <xf numFmtId="38" fontId="3" fillId="0" borderId="13" xfId="17" applyFont="1" applyFill="1" applyBorder="1" applyAlignment="1">
      <alignment horizontal="right" vertical="center"/>
    </xf>
    <xf numFmtId="204" fontId="3" fillId="0" borderId="14" xfId="17" applyNumberFormat="1" applyFont="1" applyFill="1" applyBorder="1" applyAlignment="1">
      <alignment horizontal="right" vertical="center" wrapText="1"/>
    </xf>
    <xf numFmtId="204" fontId="3" fillId="0" borderId="5" xfId="17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38" fontId="35" fillId="0" borderId="4" xfId="17" applyFont="1" applyFill="1" applyBorder="1" applyAlignment="1">
      <alignment horizontal="distributed" vertical="center"/>
    </xf>
    <xf numFmtId="38" fontId="35" fillId="0" borderId="3" xfId="17" applyFont="1" applyFill="1" applyBorder="1" applyAlignment="1">
      <alignment vertical="center"/>
    </xf>
    <xf numFmtId="38" fontId="35" fillId="0" borderId="3" xfId="17" applyFont="1" applyFill="1" applyBorder="1" applyAlignment="1">
      <alignment horizontal="right" vertical="center"/>
    </xf>
    <xf numFmtId="38" fontId="35" fillId="0" borderId="8" xfId="17" applyFont="1" applyFill="1" applyBorder="1" applyAlignment="1">
      <alignment horizontal="right" vertical="center"/>
    </xf>
    <xf numFmtId="38" fontId="35" fillId="0" borderId="4" xfId="17" applyFont="1" applyFill="1" applyBorder="1" applyAlignment="1">
      <alignment vertical="center"/>
    </xf>
    <xf numFmtId="183" fontId="35" fillId="0" borderId="3" xfId="17" applyNumberFormat="1" applyFont="1" applyFill="1" applyBorder="1" applyAlignment="1">
      <alignment vertical="center"/>
    </xf>
    <xf numFmtId="183" fontId="35" fillId="0" borderId="8" xfId="17" applyNumberFormat="1" applyFont="1" applyFill="1" applyBorder="1" applyAlignment="1">
      <alignment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204" fontId="3" fillId="0" borderId="3" xfId="17" applyNumberFormat="1" applyFont="1" applyFill="1" applyBorder="1" applyAlignment="1">
      <alignment horizontal="right" vertical="center" wrapText="1"/>
    </xf>
    <xf numFmtId="204" fontId="3" fillId="0" borderId="8" xfId="17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>
      <alignment horizontal="right" vertical="center"/>
      <protection/>
    </xf>
    <xf numFmtId="38" fontId="20" fillId="0" borderId="3" xfId="17" applyFont="1" applyFill="1" applyBorder="1" applyAlignment="1" applyProtection="1">
      <alignment/>
      <protection locked="0"/>
    </xf>
    <xf numFmtId="38" fontId="20" fillId="0" borderId="14" xfId="17" applyFont="1" applyFill="1" applyBorder="1" applyAlignment="1" applyProtection="1">
      <alignment/>
      <protection/>
    </xf>
    <xf numFmtId="0" fontId="36" fillId="0" borderId="13" xfId="0" applyFont="1" applyFill="1" applyBorder="1" applyAlignment="1" applyProtection="1">
      <alignment/>
      <protection locked="0"/>
    </xf>
    <xf numFmtId="38" fontId="20" fillId="0" borderId="5" xfId="17" applyFont="1" applyFill="1" applyBorder="1" applyAlignment="1" applyProtection="1">
      <alignment/>
      <protection/>
    </xf>
    <xf numFmtId="38" fontId="20" fillId="0" borderId="13" xfId="17" applyFont="1" applyFill="1" applyBorder="1" applyAlignment="1" applyProtection="1">
      <alignment/>
      <protection/>
    </xf>
    <xf numFmtId="38" fontId="36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6" fillId="0" borderId="4" xfId="0" applyFont="1" applyFill="1" applyBorder="1" applyAlignment="1" applyProtection="1">
      <alignment/>
      <protection locked="0"/>
    </xf>
    <xf numFmtId="38" fontId="20" fillId="0" borderId="3" xfId="17" applyFont="1" applyFill="1" applyBorder="1" applyAlignment="1" applyProtection="1">
      <alignment/>
      <protection/>
    </xf>
    <xf numFmtId="38" fontId="20" fillId="0" borderId="8" xfId="17" applyFont="1" applyFill="1" applyBorder="1" applyAlignment="1" applyProtection="1">
      <alignment/>
      <protection locked="0"/>
    </xf>
    <xf numFmtId="38" fontId="20" fillId="0" borderId="4" xfId="17" applyFont="1" applyFill="1" applyBorder="1" applyAlignment="1" applyProtection="1">
      <alignment/>
      <protection locked="0"/>
    </xf>
    <xf numFmtId="38" fontId="20" fillId="0" borderId="6" xfId="17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/>
      <protection locked="0"/>
    </xf>
    <xf numFmtId="38" fontId="20" fillId="0" borderId="8" xfId="17" applyFont="1" applyFill="1" applyBorder="1" applyAlignment="1" applyProtection="1">
      <alignment/>
      <protection/>
    </xf>
    <xf numFmtId="38" fontId="20" fillId="0" borderId="10" xfId="17" applyFont="1" applyFill="1" applyBorder="1" applyAlignment="1" applyProtection="1">
      <alignment/>
      <protection/>
    </xf>
    <xf numFmtId="0" fontId="36" fillId="0" borderId="1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 applyProtection="1">
      <alignment horizontal="center" vertical="center"/>
      <protection locked="0"/>
    </xf>
    <xf numFmtId="0" fontId="36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49" fontId="2" fillId="0" borderId="8" xfId="21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center" vertical="center" wrapText="1"/>
    </xf>
    <xf numFmtId="38" fontId="2" fillId="0" borderId="2" xfId="17" applyFont="1" applyFill="1" applyBorder="1" applyAlignment="1">
      <alignment horizontal="center" vertical="center"/>
    </xf>
    <xf numFmtId="38" fontId="2" fillId="0" borderId="2" xfId="17" applyFont="1" applyFill="1" applyBorder="1" applyAlignment="1">
      <alignment horizontal="distributed" vertical="center" wrapText="1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7" xfId="17" applyFont="1" applyFill="1" applyBorder="1" applyAlignment="1">
      <alignment horizontal="distributed" vertical="center"/>
    </xf>
    <xf numFmtId="38" fontId="3" fillId="0" borderId="0" xfId="17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3" fillId="0" borderId="4" xfId="17" applyFont="1" applyFill="1" applyBorder="1" applyAlignment="1">
      <alignment horizontal="distributed" vertical="distributed"/>
    </xf>
    <xf numFmtId="38" fontId="3" fillId="0" borderId="24" xfId="17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distributed" vertical="center"/>
    </xf>
    <xf numFmtId="38" fontId="3" fillId="0" borderId="13" xfId="17" applyFont="1" applyFill="1" applyBorder="1" applyAlignment="1">
      <alignment horizontal="distributed" vertical="center"/>
    </xf>
    <xf numFmtId="38" fontId="5" fillId="0" borderId="0" xfId="17" applyFont="1" applyFill="1" applyAlignment="1">
      <alignment horizontal="right" vertical="center"/>
    </xf>
    <xf numFmtId="38" fontId="5" fillId="0" borderId="0" xfId="17" applyFont="1" applyFill="1" applyAlignment="1">
      <alignment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distributed"/>
    </xf>
    <xf numFmtId="0" fontId="1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30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/>
    </xf>
    <xf numFmtId="0" fontId="10" fillId="0" borderId="7" xfId="22" applyNumberFormat="1" applyFont="1" applyFill="1" applyBorder="1" applyAlignment="1">
      <alignment horizontal="distributed" vertical="center" wrapText="1"/>
      <protection/>
    </xf>
    <xf numFmtId="0" fontId="10" fillId="0" borderId="7" xfId="22" applyNumberFormat="1" applyFont="1" applyFill="1" applyBorder="1" applyAlignment="1">
      <alignment horizontal="distributed" vertical="center"/>
      <protection/>
    </xf>
    <xf numFmtId="56" fontId="5" fillId="0" borderId="0" xfId="0" applyNumberFormat="1" applyFont="1" applyFill="1" applyAlignment="1">
      <alignment horizontal="right" vertical="center"/>
    </xf>
    <xf numFmtId="0" fontId="10" fillId="0" borderId="2" xfId="22" applyNumberFormat="1" applyFont="1" applyFill="1" applyBorder="1" applyAlignment="1">
      <alignment horizontal="distributed" vertical="center"/>
      <protection/>
    </xf>
    <xf numFmtId="0" fontId="27" fillId="0" borderId="2" xfId="22" applyNumberFormat="1" applyFont="1" applyFill="1" applyBorder="1" applyAlignment="1">
      <alignment horizontal="distributed" vertical="center" wrapText="1"/>
      <protection/>
    </xf>
    <xf numFmtId="0" fontId="27" fillId="0" borderId="2" xfId="22" applyNumberFormat="1" applyFont="1" applyFill="1" applyBorder="1" applyAlignment="1">
      <alignment horizontal="distributed" vertical="center"/>
      <protection/>
    </xf>
    <xf numFmtId="0" fontId="27" fillId="0" borderId="14" xfId="22" applyNumberFormat="1" applyFont="1" applyFill="1" applyBorder="1" applyAlignment="1">
      <alignment horizontal="distributed" vertical="center"/>
      <protection/>
    </xf>
    <xf numFmtId="0" fontId="27" fillId="0" borderId="6" xfId="22" applyNumberFormat="1" applyFont="1" applyFill="1" applyBorder="1" applyAlignment="1">
      <alignment horizontal="distributed" vertical="center"/>
      <protection/>
    </xf>
    <xf numFmtId="0" fontId="10" fillId="0" borderId="2" xfId="22" applyNumberFormat="1" applyFont="1" applyFill="1" applyBorder="1" applyAlignment="1">
      <alignment horizontal="distributed" vertical="center" wrapText="1"/>
      <protection/>
    </xf>
    <xf numFmtId="49" fontId="10" fillId="0" borderId="2" xfId="22" applyNumberFormat="1" applyFont="1" applyFill="1" applyBorder="1" applyAlignment="1">
      <alignment horizontal="distributed" vertical="center"/>
      <protection/>
    </xf>
    <xf numFmtId="49" fontId="31" fillId="0" borderId="0" xfId="22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0" xfId="21" applyFont="1" applyFill="1" applyAlignment="1">
      <alignment horizontal="distributed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2" fillId="0" borderId="0" xfId="21" applyFill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2" fillId="0" borderId="12" xfId="21" applyFont="1" applyFill="1" applyBorder="1" applyAlignment="1">
      <alignment horizontal="distributed" vertical="center"/>
      <protection/>
    </xf>
    <xf numFmtId="0" fontId="2" fillId="0" borderId="13" xfId="21" applyFont="1" applyFill="1" applyBorder="1" applyAlignment="1">
      <alignment horizontal="distributed" vertical="center"/>
      <protection/>
    </xf>
    <xf numFmtId="0" fontId="2" fillId="0" borderId="9" xfId="21" applyFont="1" applyFill="1" applyBorder="1" applyAlignment="1">
      <alignment horizontal="distributed" vertical="center"/>
      <protection/>
    </xf>
    <xf numFmtId="0" fontId="2" fillId="0" borderId="11" xfId="21" applyFont="1" applyFill="1" applyBorder="1" applyAlignment="1">
      <alignment horizontal="distributed" vertical="center"/>
      <protection/>
    </xf>
    <xf numFmtId="0" fontId="2" fillId="0" borderId="14" xfId="21" applyFont="1" applyFill="1" applyBorder="1" applyAlignment="1">
      <alignment horizontal="distributed" vertical="center"/>
      <protection/>
    </xf>
    <xf numFmtId="0" fontId="2" fillId="0" borderId="6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horizontal="right" vertical="center"/>
      <protection/>
    </xf>
    <xf numFmtId="49" fontId="11" fillId="0" borderId="2" xfId="22" applyNumberFormat="1" applyFont="1" applyFill="1" applyBorder="1" applyAlignment="1">
      <alignment horizontal="distributed" vertical="center"/>
      <protection/>
    </xf>
    <xf numFmtId="49" fontId="11" fillId="0" borderId="7" xfId="22" applyNumberFormat="1" applyFont="1" applyFill="1" applyBorder="1" applyAlignment="1">
      <alignment horizontal="distributed" vertical="center"/>
      <protection/>
    </xf>
    <xf numFmtId="49" fontId="11" fillId="0" borderId="1" xfId="22" applyNumberFormat="1" applyFont="1" applyFill="1" applyBorder="1" applyAlignment="1">
      <alignment horizontal="distributed" vertical="center" wrapText="1"/>
      <protection/>
    </xf>
    <xf numFmtId="49" fontId="11" fillId="0" borderId="1" xfId="22" applyNumberFormat="1" applyFont="1" applyFill="1" applyBorder="1" applyAlignment="1">
      <alignment horizontal="distributed" vertical="center"/>
      <protection/>
    </xf>
    <xf numFmtId="49" fontId="11" fillId="0" borderId="2" xfId="22" applyNumberFormat="1" applyFont="1" applyFill="1" applyBorder="1" applyAlignment="1">
      <alignment horizontal="distributed" vertical="center"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14" xfId="22" applyNumberFormat="1" applyFont="1" applyFill="1" applyBorder="1" applyAlignment="1">
      <alignment horizontal="distributed" vertical="center" wrapText="1"/>
      <protection/>
    </xf>
    <xf numFmtId="49" fontId="11" fillId="0" borderId="6" xfId="22" applyNumberFormat="1" applyFont="1" applyFill="1" applyBorder="1" applyAlignment="1">
      <alignment horizontal="distributed" vertical="center"/>
      <protection/>
    </xf>
    <xf numFmtId="178" fontId="17" fillId="0" borderId="7" xfId="17" applyNumberFormat="1" applyFont="1" applyFill="1" applyBorder="1" applyAlignment="1">
      <alignment horizontal="distributed" vertical="center"/>
    </xf>
    <xf numFmtId="178" fontId="5" fillId="0" borderId="0" xfId="17" applyNumberFormat="1" applyFont="1" applyFill="1" applyAlignment="1">
      <alignment horizontal="right" vertical="center"/>
    </xf>
    <xf numFmtId="178" fontId="5" fillId="0" borderId="0" xfId="17" applyNumberFormat="1" applyFont="1" applyFill="1" applyAlignment="1">
      <alignment horizontal="left" vertical="center"/>
    </xf>
    <xf numFmtId="178" fontId="17" fillId="0" borderId="2" xfId="17" applyNumberFormat="1" applyFont="1" applyFill="1" applyBorder="1" applyAlignment="1">
      <alignment horizontal="distributed" vertical="center"/>
    </xf>
    <xf numFmtId="178" fontId="17" fillId="0" borderId="1" xfId="17" applyNumberFormat="1" applyFont="1" applyFill="1" applyBorder="1" applyAlignment="1">
      <alignment horizontal="distributed" vertical="center"/>
    </xf>
    <xf numFmtId="184" fontId="17" fillId="0" borderId="1" xfId="17" applyNumberFormat="1" applyFont="1" applyFill="1" applyBorder="1" applyAlignment="1">
      <alignment horizontal="distributed" vertical="center"/>
    </xf>
    <xf numFmtId="184" fontId="17" fillId="0" borderId="2" xfId="17" applyNumberFormat="1" applyFont="1" applyFill="1" applyBorder="1" applyAlignment="1">
      <alignment horizontal="distributed" vertical="center"/>
    </xf>
    <xf numFmtId="178" fontId="17" fillId="0" borderId="24" xfId="17" applyNumberFormat="1" applyFont="1" applyFill="1" applyBorder="1" applyAlignment="1">
      <alignment horizontal="distributed" vertical="center"/>
    </xf>
    <xf numFmtId="178" fontId="5" fillId="0" borderId="0" xfId="17" applyNumberFormat="1" applyFont="1" applyFill="1" applyAlignment="1">
      <alignment horizontal="center" vertical="center"/>
    </xf>
    <xf numFmtId="56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15" fillId="0" borderId="0" xfId="21" applyFont="1" applyFill="1" applyAlignment="1">
      <alignment horizontal="distributed" vertical="center"/>
      <protection/>
    </xf>
    <xf numFmtId="0" fontId="15" fillId="0" borderId="4" xfId="21" applyFont="1" applyFill="1" applyBorder="1" applyAlignment="1">
      <alignment horizontal="distributed" vertical="center"/>
      <protection/>
    </xf>
    <xf numFmtId="0" fontId="15" fillId="0" borderId="9" xfId="21" applyFont="1" applyFill="1" applyBorder="1" applyAlignment="1">
      <alignment horizontal="distributed" vertical="center"/>
      <protection/>
    </xf>
    <xf numFmtId="0" fontId="15" fillId="0" borderId="11" xfId="21" applyFont="1" applyFill="1" applyBorder="1" applyAlignment="1">
      <alignment horizontal="distributed" vertical="center"/>
      <protection/>
    </xf>
    <xf numFmtId="0" fontId="11" fillId="0" borderId="2" xfId="21" applyFont="1" applyFill="1" applyBorder="1" applyAlignment="1">
      <alignment horizontal="distributed" vertical="center"/>
      <protection/>
    </xf>
    <xf numFmtId="0" fontId="11" fillId="0" borderId="7" xfId="21" applyFont="1" applyFill="1" applyBorder="1" applyAlignment="1">
      <alignment horizontal="distributed" vertical="center"/>
      <protection/>
    </xf>
    <xf numFmtId="0" fontId="15" fillId="0" borderId="6" xfId="21" applyFont="1" applyFill="1" applyBorder="1" applyAlignment="1">
      <alignment horizontal="distributed" vertical="center"/>
      <protection/>
    </xf>
    <xf numFmtId="0" fontId="15" fillId="0" borderId="0" xfId="21" applyFont="1" applyFill="1" applyBorder="1" applyAlignment="1">
      <alignment horizontal="distributed" vertical="center"/>
      <protection/>
    </xf>
    <xf numFmtId="0" fontId="11" fillId="0" borderId="24" xfId="21" applyFont="1" applyFill="1" applyBorder="1" applyAlignment="1">
      <alignment horizontal="distributed" vertical="center"/>
      <protection/>
    </xf>
    <xf numFmtId="0" fontId="11" fillId="0" borderId="1" xfId="21" applyFont="1" applyFill="1" applyBorder="1" applyAlignment="1">
      <alignment horizontal="distributed" vertical="center"/>
      <protection/>
    </xf>
    <xf numFmtId="0" fontId="15" fillId="0" borderId="3" xfId="21" applyFont="1" applyFill="1" applyBorder="1" applyAlignment="1">
      <alignment horizontal="distributed" vertical="center"/>
      <protection/>
    </xf>
    <xf numFmtId="0" fontId="16" fillId="0" borderId="0" xfId="21" applyFont="1" applyFill="1" applyAlignment="1">
      <alignment horizontal="center" vertical="center"/>
      <protection/>
    </xf>
    <xf numFmtId="0" fontId="16" fillId="0" borderId="0" xfId="21" applyFont="1" applyFill="1" applyAlignment="1">
      <alignment horizontal="right" vertical="center"/>
      <protection/>
    </xf>
    <xf numFmtId="0" fontId="15" fillId="0" borderId="24" xfId="21" applyFont="1" applyFill="1" applyBorder="1" applyAlignment="1">
      <alignment horizontal="center" vertical="center"/>
      <protection/>
    </xf>
    <xf numFmtId="0" fontId="15" fillId="0" borderId="1" xfId="21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distributed"/>
    </xf>
    <xf numFmtId="0" fontId="0" fillId="0" borderId="4" xfId="0" applyFont="1" applyBorder="1" applyAlignment="1">
      <alignment horizontal="distributed" vertical="center"/>
    </xf>
    <xf numFmtId="0" fontId="5" fillId="0" borderId="0" xfId="21" applyFont="1" applyFill="1" applyAlignment="1">
      <alignment horizontal="left" vertical="center"/>
      <protection/>
    </xf>
    <xf numFmtId="0" fontId="30" fillId="0" borderId="9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38" fontId="11" fillId="0" borderId="0" xfId="17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38" fontId="17" fillId="0" borderId="0" xfId="17" applyFont="1" applyFill="1" applyBorder="1" applyAlignment="1">
      <alignment horizontal="distributed" vertical="center"/>
    </xf>
    <xf numFmtId="38" fontId="17" fillId="0" borderId="0" xfId="17" applyFont="1" applyFill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24" xfId="17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24" xfId="17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distributed" vertical="center"/>
    </xf>
    <xf numFmtId="38" fontId="14" fillId="0" borderId="0" xfId="17" applyFont="1" applyFill="1" applyAlignment="1">
      <alignment horizontal="left" vertical="center"/>
    </xf>
    <xf numFmtId="38" fontId="14" fillId="0" borderId="12" xfId="17" applyFont="1" applyFill="1" applyBorder="1" applyAlignment="1">
      <alignment horizontal="left" vertical="center"/>
    </xf>
    <xf numFmtId="38" fontId="2" fillId="0" borderId="25" xfId="17" applyFont="1" applyFill="1" applyBorder="1" applyAlignment="1">
      <alignment horizontal="center" vertical="center"/>
    </xf>
    <xf numFmtId="38" fontId="2" fillId="0" borderId="26" xfId="17" applyFont="1" applyFill="1" applyBorder="1" applyAlignment="1">
      <alignment horizontal="center" vertical="center"/>
    </xf>
    <xf numFmtId="38" fontId="2" fillId="0" borderId="27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SheetLayoutView="75" workbookViewId="0" topLeftCell="A1">
      <pane ySplit="4" topLeftCell="BM5" activePane="bottomLeft" state="frozen"/>
      <selection pane="topLeft" activeCell="P8" sqref="P8"/>
      <selection pane="bottomLeft" activeCell="A1" sqref="A1:H1"/>
    </sheetView>
  </sheetViews>
  <sheetFormatPr defaultColWidth="9.00390625" defaultRowHeight="13.5"/>
  <cols>
    <col min="1" max="1" width="3.25390625" style="50" customWidth="1"/>
    <col min="2" max="2" width="7.625" style="50" bestFit="1" customWidth="1"/>
    <col min="3" max="8" width="12.625" style="50" customWidth="1"/>
    <col min="9" max="14" width="14.375" style="50" customWidth="1"/>
    <col min="15" max="16384" width="9.00390625" style="50" customWidth="1"/>
  </cols>
  <sheetData>
    <row r="1" spans="1:9" s="41" customFormat="1" ht="21" customHeight="1">
      <c r="A1" s="640" t="s">
        <v>368</v>
      </c>
      <c r="B1" s="640"/>
      <c r="C1" s="640"/>
      <c r="D1" s="640"/>
      <c r="E1" s="640"/>
      <c r="F1" s="640"/>
      <c r="G1" s="640"/>
      <c r="H1" s="640"/>
      <c r="I1" s="41" t="s">
        <v>369</v>
      </c>
    </row>
    <row r="2" spans="1:14" s="43" customFormat="1" ht="37.5" customHeight="1">
      <c r="A2" s="641" t="s">
        <v>552</v>
      </c>
      <c r="B2" s="641"/>
      <c r="C2" s="641"/>
      <c r="N2" s="44" t="s">
        <v>90</v>
      </c>
    </row>
    <row r="3" spans="1:14" ht="12.75" customHeight="1">
      <c r="A3" s="639" t="s">
        <v>28</v>
      </c>
      <c r="B3" s="635"/>
      <c r="C3" s="635" t="s">
        <v>42</v>
      </c>
      <c r="D3" s="635" t="s">
        <v>43</v>
      </c>
      <c r="E3" s="635" t="s">
        <v>44</v>
      </c>
      <c r="F3" s="635"/>
      <c r="G3" s="635"/>
      <c r="H3" s="636" t="s">
        <v>308</v>
      </c>
      <c r="I3" s="626" t="s">
        <v>605</v>
      </c>
      <c r="J3" s="643" t="s">
        <v>606</v>
      </c>
      <c r="K3" s="642" t="s">
        <v>430</v>
      </c>
      <c r="L3" s="643" t="s">
        <v>607</v>
      </c>
      <c r="M3" s="643" t="s">
        <v>608</v>
      </c>
      <c r="N3" s="624" t="s">
        <v>609</v>
      </c>
    </row>
    <row r="4" spans="1:14" s="51" customFormat="1" ht="12.75" customHeight="1">
      <c r="A4" s="639"/>
      <c r="B4" s="635"/>
      <c r="C4" s="635"/>
      <c r="D4" s="635"/>
      <c r="E4" s="46" t="s">
        <v>45</v>
      </c>
      <c r="F4" s="46" t="s">
        <v>46</v>
      </c>
      <c r="G4" s="46" t="s">
        <v>47</v>
      </c>
      <c r="H4" s="637"/>
      <c r="I4" s="627"/>
      <c r="J4" s="642"/>
      <c r="K4" s="642"/>
      <c r="L4" s="642"/>
      <c r="M4" s="642"/>
      <c r="N4" s="625"/>
    </row>
    <row r="5" spans="1:14" ht="15.75" customHeight="1">
      <c r="A5" s="51" t="s">
        <v>88</v>
      </c>
      <c r="B5" s="52" t="s">
        <v>51</v>
      </c>
      <c r="C5" s="53"/>
      <c r="D5" s="54">
        <v>9805</v>
      </c>
      <c r="E5" s="54">
        <f>SUM(F5:G5)</f>
        <v>55532</v>
      </c>
      <c r="F5" s="54">
        <v>27048</v>
      </c>
      <c r="G5" s="54">
        <v>28484</v>
      </c>
      <c r="H5" s="55">
        <f>E5/$E$5%</f>
        <v>99.99999999999999</v>
      </c>
      <c r="I5" s="56"/>
      <c r="J5" s="57">
        <v>178.1</v>
      </c>
      <c r="K5" s="54"/>
      <c r="L5" s="57"/>
      <c r="M5" s="57">
        <f>E5/D5</f>
        <v>5.663640999490056</v>
      </c>
      <c r="N5" s="55">
        <f>F5/G5%</f>
        <v>94.95857323409635</v>
      </c>
    </row>
    <row r="6" spans="1:15" ht="15.75" customHeight="1">
      <c r="A6" s="51" t="s">
        <v>88</v>
      </c>
      <c r="B6" s="52" t="s">
        <v>52</v>
      </c>
      <c r="C6" s="53"/>
      <c r="D6" s="54">
        <v>10512</v>
      </c>
      <c r="E6" s="54">
        <f>SUM(F6:G6)</f>
        <v>58372</v>
      </c>
      <c r="F6" s="54">
        <v>28614</v>
      </c>
      <c r="G6" s="54">
        <v>29758</v>
      </c>
      <c r="H6" s="55">
        <f>E6/$E$5%</f>
        <v>105.11416840740473</v>
      </c>
      <c r="I6" s="56"/>
      <c r="J6" s="57">
        <v>187.2</v>
      </c>
      <c r="K6" s="54">
        <f>E6-E5</f>
        <v>2840</v>
      </c>
      <c r="L6" s="57">
        <f>K6/E5%</f>
        <v>5.1141684074047395</v>
      </c>
      <c r="M6" s="57">
        <f aca="true" t="shared" si="0" ref="M6:M40">E6/D6</f>
        <v>5.55289193302892</v>
      </c>
      <c r="N6" s="55">
        <f aca="true" t="shared" si="1" ref="N6:N40">F6/G6%</f>
        <v>96.15565562201762</v>
      </c>
      <c r="O6" s="51"/>
    </row>
    <row r="7" spans="1:14" ht="15.75" customHeight="1">
      <c r="A7" s="51" t="s">
        <v>88</v>
      </c>
      <c r="B7" s="52" t="s">
        <v>53</v>
      </c>
      <c r="C7" s="53"/>
      <c r="D7" s="54">
        <v>10800</v>
      </c>
      <c r="E7" s="54">
        <f aca="true" t="shared" si="2" ref="E7:E40">SUM(F7:G7)</f>
        <v>60910</v>
      </c>
      <c r="F7" s="54">
        <v>30057</v>
      </c>
      <c r="G7" s="54">
        <v>30853</v>
      </c>
      <c r="H7" s="55">
        <f aca="true" t="shared" si="3" ref="H7:H40">E7/$E$5%</f>
        <v>109.68450623064179</v>
      </c>
      <c r="I7" s="56"/>
      <c r="J7" s="57">
        <v>195.4</v>
      </c>
      <c r="K7" s="54">
        <f aca="true" t="shared" si="4" ref="K7:K38">E7-E6</f>
        <v>2538</v>
      </c>
      <c r="L7" s="57">
        <f aca="true" t="shared" si="5" ref="L7:L40">K7/E6%</f>
        <v>4.347975056533954</v>
      </c>
      <c r="M7" s="57">
        <f t="shared" si="0"/>
        <v>5.639814814814815</v>
      </c>
      <c r="N7" s="55">
        <f t="shared" si="1"/>
        <v>97.42002398470166</v>
      </c>
    </row>
    <row r="8" spans="1:14" ht="15.75" customHeight="1">
      <c r="A8" s="51" t="s">
        <v>88</v>
      </c>
      <c r="B8" s="52" t="s">
        <v>54</v>
      </c>
      <c r="C8" s="53">
        <v>310.91</v>
      </c>
      <c r="D8" s="54">
        <v>10948</v>
      </c>
      <c r="E8" s="54">
        <f t="shared" si="2"/>
        <v>61947</v>
      </c>
      <c r="F8" s="54">
        <v>30304</v>
      </c>
      <c r="G8" s="54">
        <v>31643</v>
      </c>
      <c r="H8" s="55">
        <f t="shared" si="3"/>
        <v>111.55189800475401</v>
      </c>
      <c r="I8" s="56"/>
      <c r="J8" s="57">
        <v>198.7</v>
      </c>
      <c r="K8" s="54">
        <f t="shared" si="4"/>
        <v>1037</v>
      </c>
      <c r="L8" s="57">
        <f t="shared" si="5"/>
        <v>1.7025119028074207</v>
      </c>
      <c r="M8" s="57">
        <f t="shared" si="0"/>
        <v>5.658293752283522</v>
      </c>
      <c r="N8" s="55">
        <f t="shared" si="1"/>
        <v>95.76841639541131</v>
      </c>
    </row>
    <row r="9" spans="1:23" ht="15.75" customHeight="1">
      <c r="A9" s="51" t="s">
        <v>88</v>
      </c>
      <c r="B9" s="52" t="s">
        <v>55</v>
      </c>
      <c r="C9" s="53">
        <v>310.91</v>
      </c>
      <c r="D9" s="54">
        <v>11057</v>
      </c>
      <c r="E9" s="54">
        <f t="shared" si="2"/>
        <v>63993</v>
      </c>
      <c r="F9" s="54">
        <v>31231</v>
      </c>
      <c r="G9" s="54">
        <v>32762</v>
      </c>
      <c r="H9" s="55">
        <f t="shared" si="3"/>
        <v>115.2362601743139</v>
      </c>
      <c r="I9" s="56"/>
      <c r="J9" s="57">
        <v>205.3</v>
      </c>
      <c r="K9" s="54">
        <f t="shared" si="4"/>
        <v>2046</v>
      </c>
      <c r="L9" s="57">
        <f t="shared" si="5"/>
        <v>3.3028233812775434</v>
      </c>
      <c r="M9" s="57">
        <f t="shared" si="0"/>
        <v>5.787555394772542</v>
      </c>
      <c r="N9" s="55">
        <f t="shared" si="1"/>
        <v>95.32690311946767</v>
      </c>
      <c r="V9" s="631"/>
      <c r="W9" s="632"/>
    </row>
    <row r="10" spans="1:14" ht="15.75" customHeight="1">
      <c r="A10" s="51" t="s">
        <v>88</v>
      </c>
      <c r="B10" s="52" t="s">
        <v>56</v>
      </c>
      <c r="C10" s="53"/>
      <c r="D10" s="54">
        <v>14642</v>
      </c>
      <c r="E10" s="54">
        <f t="shared" si="2"/>
        <v>82288</v>
      </c>
      <c r="F10" s="54">
        <v>38990</v>
      </c>
      <c r="G10" s="54">
        <v>43298</v>
      </c>
      <c r="H10" s="55">
        <f t="shared" si="3"/>
        <v>148.18122884102857</v>
      </c>
      <c r="I10" s="56"/>
      <c r="J10" s="57">
        <v>264</v>
      </c>
      <c r="K10" s="54">
        <f t="shared" si="4"/>
        <v>18295</v>
      </c>
      <c r="L10" s="57">
        <f t="shared" si="5"/>
        <v>28.589064428921915</v>
      </c>
      <c r="M10" s="57">
        <f t="shared" si="0"/>
        <v>5.619997268132769</v>
      </c>
      <c r="N10" s="55">
        <f t="shared" si="1"/>
        <v>90.0503487459005</v>
      </c>
    </row>
    <row r="11" spans="1:14" ht="15.75" customHeight="1">
      <c r="A11" s="51" t="s">
        <v>88</v>
      </c>
      <c r="B11" s="52" t="s">
        <v>57</v>
      </c>
      <c r="C11" s="53">
        <v>311.95</v>
      </c>
      <c r="D11" s="54">
        <v>14627</v>
      </c>
      <c r="E11" s="54">
        <f t="shared" si="2"/>
        <v>82561</v>
      </c>
      <c r="F11" s="54">
        <v>39681</v>
      </c>
      <c r="G11" s="54">
        <v>42880</v>
      </c>
      <c r="H11" s="55">
        <f t="shared" si="3"/>
        <v>148.672837283008</v>
      </c>
      <c r="I11" s="56">
        <f>D11/C11</f>
        <v>46.88892450713256</v>
      </c>
      <c r="J11" s="57">
        <f>E11/C11</f>
        <v>264.66100336592405</v>
      </c>
      <c r="K11" s="54">
        <f t="shared" si="4"/>
        <v>273</v>
      </c>
      <c r="L11" s="57">
        <f t="shared" si="5"/>
        <v>0.33176161773284074</v>
      </c>
      <c r="M11" s="57">
        <f t="shared" si="0"/>
        <v>5.644424694058932</v>
      </c>
      <c r="N11" s="55">
        <f t="shared" si="1"/>
        <v>92.53964552238806</v>
      </c>
    </row>
    <row r="12" spans="1:14" ht="15.75" customHeight="1">
      <c r="A12" s="51" t="s">
        <v>88</v>
      </c>
      <c r="B12" s="52" t="s">
        <v>58</v>
      </c>
      <c r="C12" s="53">
        <v>311.69</v>
      </c>
      <c r="D12" s="54">
        <v>14805</v>
      </c>
      <c r="E12" s="54">
        <f t="shared" si="2"/>
        <v>80771</v>
      </c>
      <c r="F12" s="54">
        <v>38761</v>
      </c>
      <c r="G12" s="54">
        <v>42010</v>
      </c>
      <c r="H12" s="55">
        <f t="shared" si="3"/>
        <v>145.449470575524</v>
      </c>
      <c r="I12" s="56">
        <f>D12/C12</f>
        <v>47.49911771311239</v>
      </c>
      <c r="J12" s="57">
        <f>E12/C12</f>
        <v>259.13888799769</v>
      </c>
      <c r="K12" s="54">
        <f t="shared" si="4"/>
        <v>-1790</v>
      </c>
      <c r="L12" s="57">
        <f t="shared" si="5"/>
        <v>-2.1680938942115526</v>
      </c>
      <c r="M12" s="57">
        <f t="shared" si="0"/>
        <v>5.45565687267815</v>
      </c>
      <c r="N12" s="55">
        <f t="shared" si="1"/>
        <v>92.26612711259223</v>
      </c>
    </row>
    <row r="13" spans="1:23" ht="15.75" customHeight="1">
      <c r="A13" s="51" t="s">
        <v>88</v>
      </c>
      <c r="B13" s="52" t="s">
        <v>59</v>
      </c>
      <c r="C13" s="53">
        <v>311.77</v>
      </c>
      <c r="D13" s="54">
        <v>15613</v>
      </c>
      <c r="E13" s="54">
        <f t="shared" si="2"/>
        <v>77927</v>
      </c>
      <c r="F13" s="54">
        <v>37433</v>
      </c>
      <c r="G13" s="54">
        <v>40494</v>
      </c>
      <c r="H13" s="55">
        <f t="shared" si="3"/>
        <v>140.32809911402433</v>
      </c>
      <c r="I13" s="56">
        <f>D13/C13</f>
        <v>50.07858357122238</v>
      </c>
      <c r="J13" s="57">
        <f>E13/C13</f>
        <v>249.95028386310423</v>
      </c>
      <c r="K13" s="54">
        <f t="shared" si="4"/>
        <v>-2844</v>
      </c>
      <c r="L13" s="57">
        <f t="shared" si="5"/>
        <v>-3.5210657290364114</v>
      </c>
      <c r="M13" s="57">
        <f t="shared" si="0"/>
        <v>4.99116121181067</v>
      </c>
      <c r="N13" s="55">
        <f t="shared" si="1"/>
        <v>92.44085543537314</v>
      </c>
      <c r="V13" s="631"/>
      <c r="W13" s="632"/>
    </row>
    <row r="14" spans="1:14" ht="15.75" customHeight="1">
      <c r="A14" s="51" t="s">
        <v>88</v>
      </c>
      <c r="B14" s="52" t="s">
        <v>60</v>
      </c>
      <c r="C14" s="53">
        <v>311.77</v>
      </c>
      <c r="D14" s="54">
        <v>16590</v>
      </c>
      <c r="E14" s="54">
        <f t="shared" si="2"/>
        <v>77240</v>
      </c>
      <c r="F14" s="54">
        <v>37014</v>
      </c>
      <c r="G14" s="54">
        <v>40226</v>
      </c>
      <c r="H14" s="55">
        <f t="shared" si="3"/>
        <v>139.09097457321903</v>
      </c>
      <c r="I14" s="56">
        <f>D14/C14</f>
        <v>53.21230394200853</v>
      </c>
      <c r="J14" s="57">
        <f>E14/C14</f>
        <v>247.74673637617477</v>
      </c>
      <c r="K14" s="54">
        <f t="shared" si="4"/>
        <v>-687</v>
      </c>
      <c r="L14" s="57">
        <f t="shared" si="5"/>
        <v>-0.8815943126259191</v>
      </c>
      <c r="M14" s="57">
        <f t="shared" si="0"/>
        <v>4.6558167570825795</v>
      </c>
      <c r="N14" s="55">
        <f t="shared" si="1"/>
        <v>92.0151146024959</v>
      </c>
    </row>
    <row r="15" spans="1:14" ht="15.75" customHeight="1">
      <c r="A15" s="51" t="s">
        <v>88</v>
      </c>
      <c r="B15" s="52" t="s">
        <v>61</v>
      </c>
      <c r="C15" s="53">
        <v>311.74</v>
      </c>
      <c r="D15" s="54">
        <v>18025</v>
      </c>
      <c r="E15" s="54">
        <f t="shared" si="2"/>
        <v>77746</v>
      </c>
      <c r="F15" s="54">
        <v>37392</v>
      </c>
      <c r="G15" s="54">
        <v>40354</v>
      </c>
      <c r="H15" s="55">
        <f t="shared" si="3"/>
        <v>140.00216091622846</v>
      </c>
      <c r="I15" s="56">
        <f>D15/$C$15</f>
        <v>57.82061974722525</v>
      </c>
      <c r="J15" s="57">
        <f>E15/$C$15</f>
        <v>249.39372554051454</v>
      </c>
      <c r="K15" s="54">
        <f>E15-E14</f>
        <v>506</v>
      </c>
      <c r="L15" s="57">
        <f>K15/E14%</f>
        <v>0.6551009839461419</v>
      </c>
      <c r="M15" s="57">
        <f t="shared" si="0"/>
        <v>4.313231622746186</v>
      </c>
      <c r="N15" s="55">
        <f t="shared" si="1"/>
        <v>92.65995935966694</v>
      </c>
    </row>
    <row r="16" spans="1:23" ht="15.75" customHeight="1">
      <c r="A16" s="51" t="s">
        <v>88</v>
      </c>
      <c r="B16" s="52" t="s">
        <v>62</v>
      </c>
      <c r="C16" s="53">
        <v>311.74</v>
      </c>
      <c r="D16" s="54">
        <v>20249</v>
      </c>
      <c r="E16" s="54">
        <f t="shared" si="2"/>
        <v>81799</v>
      </c>
      <c r="F16" s="54">
        <v>39713</v>
      </c>
      <c r="G16" s="54">
        <v>42086</v>
      </c>
      <c r="H16" s="55">
        <f t="shared" si="3"/>
        <v>147.30065547792262</v>
      </c>
      <c r="I16" s="56">
        <f aca="true" t="shared" si="6" ref="I16:I30">D16/$C$15</f>
        <v>64.95477000064156</v>
      </c>
      <c r="J16" s="57">
        <f aca="true" t="shared" si="7" ref="J16:J30">E16/$C$15</f>
        <v>262.3949445050362</v>
      </c>
      <c r="K16" s="54">
        <f>E16-E15</f>
        <v>4053</v>
      </c>
      <c r="L16" s="57">
        <f t="shared" si="5"/>
        <v>5.213129935945258</v>
      </c>
      <c r="M16" s="57">
        <f t="shared" si="0"/>
        <v>4.039656279322435</v>
      </c>
      <c r="N16" s="55">
        <f t="shared" si="1"/>
        <v>94.36154540702371</v>
      </c>
      <c r="V16" s="631"/>
      <c r="W16" s="632"/>
    </row>
    <row r="17" spans="1:14" ht="15.75" customHeight="1">
      <c r="A17" s="51"/>
      <c r="B17" s="52" t="s">
        <v>65</v>
      </c>
      <c r="C17" s="53"/>
      <c r="D17" s="54">
        <v>20608</v>
      </c>
      <c r="E17" s="54">
        <f t="shared" si="2"/>
        <v>82484</v>
      </c>
      <c r="F17" s="54">
        <v>40076</v>
      </c>
      <c r="G17" s="54">
        <v>42408</v>
      </c>
      <c r="H17" s="55">
        <f t="shared" si="3"/>
        <v>148.53417849168045</v>
      </c>
      <c r="I17" s="56">
        <f t="shared" si="6"/>
        <v>66.10637069352666</v>
      </c>
      <c r="J17" s="57">
        <f t="shared" si="7"/>
        <v>264.59228844549943</v>
      </c>
      <c r="K17" s="54">
        <f t="shared" si="4"/>
        <v>685</v>
      </c>
      <c r="L17" s="57">
        <f t="shared" si="5"/>
        <v>0.8374185503490262</v>
      </c>
      <c r="M17" s="57">
        <f t="shared" si="0"/>
        <v>4.002523291925466</v>
      </c>
      <c r="N17" s="55">
        <f t="shared" si="1"/>
        <v>94.50103754008678</v>
      </c>
    </row>
    <row r="18" spans="1:14" ht="15.75" customHeight="1">
      <c r="A18" s="51"/>
      <c r="B18" s="52" t="s">
        <v>66</v>
      </c>
      <c r="C18" s="53"/>
      <c r="D18" s="54">
        <v>20978</v>
      </c>
      <c r="E18" s="54">
        <f t="shared" si="2"/>
        <v>83252</v>
      </c>
      <c r="F18" s="54">
        <v>40543</v>
      </c>
      <c r="G18" s="54">
        <v>42709</v>
      </c>
      <c r="H18" s="55">
        <f t="shared" si="3"/>
        <v>149.91716487790822</v>
      </c>
      <c r="I18" s="56">
        <f t="shared" si="6"/>
        <v>67.29325720151408</v>
      </c>
      <c r="J18" s="57">
        <f t="shared" si="7"/>
        <v>267.0558798999166</v>
      </c>
      <c r="K18" s="54">
        <f t="shared" si="4"/>
        <v>768</v>
      </c>
      <c r="L18" s="57">
        <f t="shared" si="5"/>
        <v>0.9310896658745939</v>
      </c>
      <c r="M18" s="57">
        <f t="shared" si="0"/>
        <v>3.968538468872152</v>
      </c>
      <c r="N18" s="55">
        <f t="shared" si="1"/>
        <v>94.92846940925801</v>
      </c>
    </row>
    <row r="19" spans="1:14" ht="15.75" customHeight="1">
      <c r="A19" s="51"/>
      <c r="B19" s="52" t="s">
        <v>67</v>
      </c>
      <c r="C19" s="53"/>
      <c r="D19" s="54">
        <v>21169</v>
      </c>
      <c r="E19" s="54">
        <f t="shared" si="2"/>
        <v>83825</v>
      </c>
      <c r="F19" s="54">
        <v>40831</v>
      </c>
      <c r="G19" s="54">
        <v>42994</v>
      </c>
      <c r="H19" s="55">
        <f t="shared" si="3"/>
        <v>150.94900237700784</v>
      </c>
      <c r="I19" s="56">
        <f t="shared" si="6"/>
        <v>67.90594726374543</v>
      </c>
      <c r="J19" s="57">
        <f t="shared" si="7"/>
        <v>268.89395008661063</v>
      </c>
      <c r="K19" s="54">
        <f t="shared" si="4"/>
        <v>573</v>
      </c>
      <c r="L19" s="57">
        <f t="shared" si="5"/>
        <v>0.6882717532311536</v>
      </c>
      <c r="M19" s="57">
        <f t="shared" si="0"/>
        <v>3.9597997071189</v>
      </c>
      <c r="N19" s="55">
        <f t="shared" si="1"/>
        <v>94.96906545099316</v>
      </c>
    </row>
    <row r="20" spans="1:23" ht="15.75" customHeight="1">
      <c r="A20" s="51"/>
      <c r="B20" s="52" t="s">
        <v>68</v>
      </c>
      <c r="C20" s="53"/>
      <c r="D20" s="54">
        <v>21352</v>
      </c>
      <c r="E20" s="54">
        <f t="shared" si="2"/>
        <v>84386</v>
      </c>
      <c r="F20" s="54">
        <v>41151</v>
      </c>
      <c r="G20" s="54">
        <v>43235</v>
      </c>
      <c r="H20" s="55">
        <f t="shared" si="3"/>
        <v>151.95923071382265</v>
      </c>
      <c r="I20" s="56">
        <f t="shared" si="6"/>
        <v>68.49297491499325</v>
      </c>
      <c r="J20" s="57">
        <f t="shared" si="7"/>
        <v>270.6935266568294</v>
      </c>
      <c r="K20" s="54">
        <f t="shared" si="4"/>
        <v>561</v>
      </c>
      <c r="L20" s="57">
        <f t="shared" si="5"/>
        <v>0.6692514166418133</v>
      </c>
      <c r="M20" s="57">
        <f t="shared" si="0"/>
        <v>3.9521356313225926</v>
      </c>
      <c r="N20" s="55">
        <f t="shared" si="1"/>
        <v>95.17983115531398</v>
      </c>
      <c r="V20" s="631"/>
      <c r="W20" s="632"/>
    </row>
    <row r="21" spans="1:28" ht="15.75" customHeight="1">
      <c r="A21" s="51" t="s">
        <v>88</v>
      </c>
      <c r="B21" s="52" t="s">
        <v>63</v>
      </c>
      <c r="C21" s="53">
        <v>311.74</v>
      </c>
      <c r="D21" s="54">
        <v>21921</v>
      </c>
      <c r="E21" s="54">
        <f t="shared" si="2"/>
        <v>85159</v>
      </c>
      <c r="F21" s="54">
        <v>41541</v>
      </c>
      <c r="G21" s="54">
        <v>43618</v>
      </c>
      <c r="H21" s="55">
        <f t="shared" si="3"/>
        <v>153.35122091766908</v>
      </c>
      <c r="I21" s="56">
        <f t="shared" si="6"/>
        <v>70.31821389619554</v>
      </c>
      <c r="J21" s="57">
        <f t="shared" si="7"/>
        <v>273.17315711811125</v>
      </c>
      <c r="K21" s="54">
        <f t="shared" si="4"/>
        <v>773</v>
      </c>
      <c r="L21" s="57">
        <f t="shared" si="5"/>
        <v>0.9160287251439813</v>
      </c>
      <c r="M21" s="57">
        <f t="shared" si="0"/>
        <v>3.8848136490123624</v>
      </c>
      <c r="N21" s="55">
        <f t="shared" si="1"/>
        <v>95.23820441102298</v>
      </c>
      <c r="V21" s="632"/>
      <c r="W21" s="632"/>
      <c r="X21" s="105"/>
      <c r="Y21" s="105"/>
      <c r="Z21" s="105"/>
      <c r="AA21" s="105"/>
      <c r="AB21" s="105"/>
    </row>
    <row r="22" spans="1:28" ht="15.75" customHeight="1">
      <c r="A22" s="51"/>
      <c r="B22" s="52" t="s">
        <v>69</v>
      </c>
      <c r="C22" s="53"/>
      <c r="D22" s="54">
        <v>22190</v>
      </c>
      <c r="E22" s="54">
        <f t="shared" si="2"/>
        <v>85768</v>
      </c>
      <c r="F22" s="54">
        <v>41914</v>
      </c>
      <c r="G22" s="54">
        <v>43854</v>
      </c>
      <c r="H22" s="55">
        <f t="shared" si="3"/>
        <v>154.44788590362313</v>
      </c>
      <c r="I22" s="56">
        <f t="shared" si="6"/>
        <v>71.18111246551614</v>
      </c>
      <c r="J22" s="57">
        <f t="shared" si="7"/>
        <v>275.1267081542311</v>
      </c>
      <c r="K22" s="54">
        <f t="shared" si="4"/>
        <v>609</v>
      </c>
      <c r="L22" s="57">
        <f t="shared" si="5"/>
        <v>0.7151328691036766</v>
      </c>
      <c r="M22" s="57">
        <f t="shared" si="0"/>
        <v>3.865164488508337</v>
      </c>
      <c r="N22" s="55">
        <f t="shared" si="1"/>
        <v>95.57623021845214</v>
      </c>
      <c r="V22" s="105"/>
      <c r="W22" s="105"/>
      <c r="X22" s="105"/>
      <c r="Y22" s="105"/>
      <c r="Z22" s="105"/>
      <c r="AA22" s="105"/>
      <c r="AB22" s="105"/>
    </row>
    <row r="23" spans="1:14" ht="15.75" customHeight="1">
      <c r="A23" s="51"/>
      <c r="B23" s="52" t="s">
        <v>70</v>
      </c>
      <c r="C23" s="53"/>
      <c r="D23" s="54">
        <v>22412</v>
      </c>
      <c r="E23" s="54">
        <f t="shared" si="2"/>
        <v>86101</v>
      </c>
      <c r="F23" s="54">
        <v>42092</v>
      </c>
      <c r="G23" s="54">
        <v>44009</v>
      </c>
      <c r="H23" s="55">
        <f t="shared" si="3"/>
        <v>155.04754015702656</v>
      </c>
      <c r="I23" s="56">
        <f t="shared" si="6"/>
        <v>71.8932443703086</v>
      </c>
      <c r="J23" s="57">
        <f t="shared" si="7"/>
        <v>276.1949060114198</v>
      </c>
      <c r="K23" s="54">
        <f t="shared" si="4"/>
        <v>333</v>
      </c>
      <c r="L23" s="57">
        <f t="shared" si="5"/>
        <v>0.3882566924727171</v>
      </c>
      <c r="M23" s="57">
        <f t="shared" si="0"/>
        <v>3.8417365696948065</v>
      </c>
      <c r="N23" s="55">
        <f t="shared" si="1"/>
        <v>95.64407280329024</v>
      </c>
    </row>
    <row r="24" spans="1:14" ht="15.75" customHeight="1">
      <c r="A24" s="51"/>
      <c r="B24" s="52" t="s">
        <v>71</v>
      </c>
      <c r="C24" s="53"/>
      <c r="D24" s="54">
        <v>22740</v>
      </c>
      <c r="E24" s="54">
        <f t="shared" si="2"/>
        <v>86627</v>
      </c>
      <c r="F24" s="54">
        <v>42357</v>
      </c>
      <c r="G24" s="54">
        <v>44270</v>
      </c>
      <c r="H24" s="55">
        <f t="shared" si="3"/>
        <v>155.99474177051067</v>
      </c>
      <c r="I24" s="56">
        <f t="shared" si="6"/>
        <v>72.94540322063257</v>
      </c>
      <c r="J24" s="57">
        <f t="shared" si="7"/>
        <v>277.8822095335857</v>
      </c>
      <c r="K24" s="54">
        <f t="shared" si="4"/>
        <v>526</v>
      </c>
      <c r="L24" s="57">
        <f t="shared" si="5"/>
        <v>0.6109104423874288</v>
      </c>
      <c r="M24" s="57">
        <f t="shared" si="0"/>
        <v>3.8094547053649954</v>
      </c>
      <c r="N24" s="55">
        <f t="shared" si="1"/>
        <v>95.67878924779761</v>
      </c>
    </row>
    <row r="25" spans="1:14" ht="15.75" customHeight="1">
      <c r="A25" s="51"/>
      <c r="B25" s="52" t="s">
        <v>72</v>
      </c>
      <c r="C25" s="53"/>
      <c r="D25" s="54">
        <v>23074</v>
      </c>
      <c r="E25" s="54">
        <f t="shared" si="2"/>
        <v>87189</v>
      </c>
      <c r="F25" s="54">
        <v>42728</v>
      </c>
      <c r="G25" s="54">
        <v>44461</v>
      </c>
      <c r="H25" s="55">
        <f t="shared" si="3"/>
        <v>157.00677087084924</v>
      </c>
      <c r="I25" s="56">
        <f t="shared" si="6"/>
        <v>74.0168088791942</v>
      </c>
      <c r="J25" s="57">
        <f t="shared" si="7"/>
        <v>279.6849939051774</v>
      </c>
      <c r="K25" s="54">
        <f t="shared" si="4"/>
        <v>562</v>
      </c>
      <c r="L25" s="57">
        <f t="shared" si="5"/>
        <v>0.6487584702229098</v>
      </c>
      <c r="M25" s="57">
        <f t="shared" si="0"/>
        <v>3.7786686313599724</v>
      </c>
      <c r="N25" s="55">
        <f t="shared" si="1"/>
        <v>96.10220192978116</v>
      </c>
    </row>
    <row r="26" spans="1:14" ht="15.75" customHeight="1">
      <c r="A26" s="51" t="s">
        <v>88</v>
      </c>
      <c r="B26" s="52" t="s">
        <v>64</v>
      </c>
      <c r="C26" s="53">
        <v>311.74</v>
      </c>
      <c r="D26" s="54">
        <v>23182</v>
      </c>
      <c r="E26" s="54">
        <f t="shared" si="2"/>
        <v>88078</v>
      </c>
      <c r="F26" s="54">
        <v>43305</v>
      </c>
      <c r="G26" s="54">
        <v>44773</v>
      </c>
      <c r="H26" s="55">
        <f t="shared" si="3"/>
        <v>158.6076496434488</v>
      </c>
      <c r="I26" s="56">
        <f t="shared" si="6"/>
        <v>74.36325142747161</v>
      </c>
      <c r="J26" s="57">
        <f t="shared" si="7"/>
        <v>282.53672932572016</v>
      </c>
      <c r="K26" s="54">
        <f t="shared" si="4"/>
        <v>889</v>
      </c>
      <c r="L26" s="57">
        <f t="shared" si="5"/>
        <v>1.0196240351420478</v>
      </c>
      <c r="M26" s="57">
        <f t="shared" si="0"/>
        <v>3.7994133379346042</v>
      </c>
      <c r="N26" s="55">
        <f t="shared" si="1"/>
        <v>96.72123824626449</v>
      </c>
    </row>
    <row r="27" spans="1:14" ht="15.75" customHeight="1">
      <c r="A27" s="51"/>
      <c r="B27" s="52" t="s">
        <v>73</v>
      </c>
      <c r="C27" s="53"/>
      <c r="D27" s="54">
        <v>23406</v>
      </c>
      <c r="E27" s="54">
        <f t="shared" si="2"/>
        <v>88406</v>
      </c>
      <c r="F27" s="54">
        <v>43437</v>
      </c>
      <c r="G27" s="54">
        <v>44969</v>
      </c>
      <c r="H27" s="55">
        <f t="shared" si="3"/>
        <v>159.19830007923358</v>
      </c>
      <c r="I27" s="56">
        <f t="shared" si="6"/>
        <v>75.08179893500994</v>
      </c>
      <c r="J27" s="57">
        <f t="shared" si="7"/>
        <v>283.5888881760441</v>
      </c>
      <c r="K27" s="54">
        <f t="shared" si="4"/>
        <v>328</v>
      </c>
      <c r="L27" s="57">
        <f t="shared" si="5"/>
        <v>0.37239719339676197</v>
      </c>
      <c r="M27" s="57">
        <f t="shared" si="0"/>
        <v>3.777065709647099</v>
      </c>
      <c r="N27" s="55">
        <f t="shared" si="1"/>
        <v>96.59320865485113</v>
      </c>
    </row>
    <row r="28" spans="1:14" ht="15.75" customHeight="1">
      <c r="A28" s="51"/>
      <c r="B28" s="52" t="s">
        <v>74</v>
      </c>
      <c r="C28" s="53"/>
      <c r="D28" s="54">
        <v>23709</v>
      </c>
      <c r="E28" s="54">
        <f t="shared" si="2"/>
        <v>88763</v>
      </c>
      <c r="F28" s="54">
        <v>43633</v>
      </c>
      <c r="G28" s="54">
        <v>45130</v>
      </c>
      <c r="H28" s="55">
        <f t="shared" si="3"/>
        <v>159.84117265720664</v>
      </c>
      <c r="I28" s="56">
        <f t="shared" si="6"/>
        <v>76.05376275101045</v>
      </c>
      <c r="J28" s="57">
        <f t="shared" si="7"/>
        <v>284.7340732661834</v>
      </c>
      <c r="K28" s="54">
        <f t="shared" si="4"/>
        <v>357</v>
      </c>
      <c r="L28" s="57">
        <f t="shared" si="5"/>
        <v>0.4038187453340271</v>
      </c>
      <c r="M28" s="57">
        <f t="shared" si="0"/>
        <v>3.7438525454468765</v>
      </c>
      <c r="N28" s="55">
        <f t="shared" si="1"/>
        <v>96.68291602038555</v>
      </c>
    </row>
    <row r="29" spans="1:14" ht="15.75" customHeight="1">
      <c r="A29" s="51"/>
      <c r="B29" s="52" t="s">
        <v>75</v>
      </c>
      <c r="C29" s="53"/>
      <c r="D29" s="54">
        <v>24099</v>
      </c>
      <c r="E29" s="54">
        <f t="shared" si="2"/>
        <v>89192</v>
      </c>
      <c r="F29" s="54">
        <v>43828</v>
      </c>
      <c r="G29" s="54">
        <v>45364</v>
      </c>
      <c r="H29" s="55">
        <f t="shared" si="3"/>
        <v>160.61370020888856</v>
      </c>
      <c r="I29" s="56">
        <f t="shared" si="6"/>
        <v>77.30480528645666</v>
      </c>
      <c r="J29" s="57">
        <f t="shared" si="7"/>
        <v>286.1102200551742</v>
      </c>
      <c r="K29" s="54">
        <f t="shared" si="4"/>
        <v>429</v>
      </c>
      <c r="L29" s="57">
        <f t="shared" si="5"/>
        <v>0.4833094870610502</v>
      </c>
      <c r="M29" s="57">
        <f t="shared" si="0"/>
        <v>3.7010664342918793</v>
      </c>
      <c r="N29" s="55">
        <f t="shared" si="1"/>
        <v>96.61405519795433</v>
      </c>
    </row>
    <row r="30" spans="1:14" ht="15.75" customHeight="1">
      <c r="A30" s="51"/>
      <c r="B30" s="52" t="s">
        <v>76</v>
      </c>
      <c r="C30" s="53"/>
      <c r="D30" s="54">
        <v>24515</v>
      </c>
      <c r="E30" s="54">
        <f t="shared" si="2"/>
        <v>89650</v>
      </c>
      <c r="F30" s="54">
        <v>44107</v>
      </c>
      <c r="G30" s="54">
        <v>45543</v>
      </c>
      <c r="H30" s="55">
        <f t="shared" si="3"/>
        <v>161.43844990275875</v>
      </c>
      <c r="I30" s="56">
        <f t="shared" si="6"/>
        <v>78.63925065759928</v>
      </c>
      <c r="J30" s="57">
        <f t="shared" si="7"/>
        <v>287.5793930839802</v>
      </c>
      <c r="K30" s="54">
        <f t="shared" si="4"/>
        <v>458</v>
      </c>
      <c r="L30" s="57">
        <f t="shared" si="5"/>
        <v>0.5134989685173559</v>
      </c>
      <c r="M30" s="57">
        <f t="shared" si="0"/>
        <v>3.656944727717724</v>
      </c>
      <c r="N30" s="55">
        <f t="shared" si="1"/>
        <v>96.84693586281097</v>
      </c>
    </row>
    <row r="31" spans="1:14" ht="15.75" customHeight="1">
      <c r="A31" s="51" t="s">
        <v>88</v>
      </c>
      <c r="B31" s="52" t="s">
        <v>77</v>
      </c>
      <c r="C31" s="53">
        <v>313.3</v>
      </c>
      <c r="D31" s="54">
        <v>25105</v>
      </c>
      <c r="E31" s="54">
        <f t="shared" si="2"/>
        <v>90043</v>
      </c>
      <c r="F31" s="54">
        <v>44344</v>
      </c>
      <c r="G31" s="54">
        <v>45699</v>
      </c>
      <c r="H31" s="55">
        <f t="shared" si="3"/>
        <v>162.14614996758624</v>
      </c>
      <c r="I31" s="56">
        <f>D31/$C$31</f>
        <v>80.13086498563676</v>
      </c>
      <c r="J31" s="57">
        <f>E31/$C$31</f>
        <v>287.4018512607724</v>
      </c>
      <c r="K31" s="54">
        <f t="shared" si="4"/>
        <v>393</v>
      </c>
      <c r="L31" s="57">
        <f t="shared" si="5"/>
        <v>0.43837144450641385</v>
      </c>
      <c r="M31" s="57">
        <f t="shared" si="0"/>
        <v>3.586656044612627</v>
      </c>
      <c r="N31" s="55">
        <f t="shared" si="1"/>
        <v>97.03494606008884</v>
      </c>
    </row>
    <row r="32" spans="1:14" ht="15.75" customHeight="1">
      <c r="A32" s="51"/>
      <c r="B32" s="52" t="s">
        <v>78</v>
      </c>
      <c r="C32" s="53"/>
      <c r="D32" s="54">
        <v>25631</v>
      </c>
      <c r="E32" s="54">
        <f t="shared" si="2"/>
        <v>90595</v>
      </c>
      <c r="F32" s="54">
        <v>44598</v>
      </c>
      <c r="G32" s="54">
        <v>45997</v>
      </c>
      <c r="H32" s="55">
        <f t="shared" si="3"/>
        <v>163.14017143268745</v>
      </c>
      <c r="I32" s="56">
        <f aca="true" t="shared" si="8" ref="I32:I40">D32/$C$31</f>
        <v>81.80976699648899</v>
      </c>
      <c r="J32" s="57">
        <f aca="true" t="shared" si="9" ref="J32:J40">E32/$C$31</f>
        <v>289.1637408234919</v>
      </c>
      <c r="K32" s="54">
        <f t="shared" si="4"/>
        <v>552</v>
      </c>
      <c r="L32" s="57">
        <f t="shared" si="5"/>
        <v>0.6130404362360206</v>
      </c>
      <c r="M32" s="57">
        <f t="shared" si="0"/>
        <v>3.534587023526199</v>
      </c>
      <c r="N32" s="55">
        <f t="shared" si="1"/>
        <v>96.95849729330173</v>
      </c>
    </row>
    <row r="33" spans="1:14" ht="15.75" customHeight="1">
      <c r="A33" s="51"/>
      <c r="B33" s="52" t="s">
        <v>79</v>
      </c>
      <c r="C33" s="53"/>
      <c r="D33" s="54">
        <v>26303</v>
      </c>
      <c r="E33" s="54">
        <f t="shared" si="2"/>
        <v>91304</v>
      </c>
      <c r="F33" s="54">
        <v>45075</v>
      </c>
      <c r="G33" s="54">
        <v>46229</v>
      </c>
      <c r="H33" s="55">
        <f t="shared" si="3"/>
        <v>164.4169127710149</v>
      </c>
      <c r="I33" s="56">
        <f t="shared" si="8"/>
        <v>83.95467602936482</v>
      </c>
      <c r="J33" s="57">
        <f t="shared" si="9"/>
        <v>291.4267475263326</v>
      </c>
      <c r="K33" s="54">
        <f t="shared" si="4"/>
        <v>709</v>
      </c>
      <c r="L33" s="57">
        <f t="shared" si="5"/>
        <v>0.7826038964622771</v>
      </c>
      <c r="M33" s="57">
        <f t="shared" si="0"/>
        <v>3.471239022164772</v>
      </c>
      <c r="N33" s="55">
        <f t="shared" si="1"/>
        <v>97.50373142399792</v>
      </c>
    </row>
    <row r="34" spans="1:14" ht="15.75" customHeight="1">
      <c r="A34" s="51"/>
      <c r="B34" s="52" t="s">
        <v>80</v>
      </c>
      <c r="C34" s="53"/>
      <c r="D34" s="54">
        <v>26798</v>
      </c>
      <c r="E34" s="54">
        <f t="shared" si="2"/>
        <v>92139</v>
      </c>
      <c r="F34" s="54">
        <v>45500</v>
      </c>
      <c r="G34" s="54">
        <v>46639</v>
      </c>
      <c r="H34" s="55">
        <f t="shared" si="3"/>
        <v>165.92055031333282</v>
      </c>
      <c r="I34" s="56">
        <f t="shared" si="8"/>
        <v>85.53463134375997</v>
      </c>
      <c r="J34" s="57">
        <f t="shared" si="9"/>
        <v>294.09192467283754</v>
      </c>
      <c r="K34" s="54">
        <f t="shared" si="4"/>
        <v>835</v>
      </c>
      <c r="L34" s="57">
        <f t="shared" si="5"/>
        <v>0.9145272934373083</v>
      </c>
      <c r="M34" s="57">
        <f t="shared" si="0"/>
        <v>3.438278976042988</v>
      </c>
      <c r="N34" s="55">
        <f t="shared" si="1"/>
        <v>97.5578378610176</v>
      </c>
    </row>
    <row r="35" spans="1:14" ht="15.75" customHeight="1">
      <c r="A35" s="51"/>
      <c r="B35" s="52" t="s">
        <v>81</v>
      </c>
      <c r="C35" s="53"/>
      <c r="D35" s="54">
        <v>27378</v>
      </c>
      <c r="E35" s="54">
        <f t="shared" si="2"/>
        <v>92642</v>
      </c>
      <c r="F35" s="54">
        <v>45774</v>
      </c>
      <c r="G35" s="54">
        <v>46868</v>
      </c>
      <c r="H35" s="55">
        <f t="shared" si="3"/>
        <v>166.82633436577106</v>
      </c>
      <c r="I35" s="56">
        <f t="shared" si="8"/>
        <v>87.38589211618257</v>
      </c>
      <c r="J35" s="57">
        <f t="shared" si="9"/>
        <v>295.69741461857643</v>
      </c>
      <c r="K35" s="54">
        <f t="shared" si="4"/>
        <v>503</v>
      </c>
      <c r="L35" s="57">
        <f t="shared" si="5"/>
        <v>0.5459143250957792</v>
      </c>
      <c r="M35" s="57">
        <f t="shared" si="0"/>
        <v>3.3838118197092557</v>
      </c>
      <c r="N35" s="55">
        <f t="shared" si="1"/>
        <v>97.66578475719041</v>
      </c>
    </row>
    <row r="36" spans="1:14" ht="15.75" customHeight="1">
      <c r="A36" s="51" t="s">
        <v>88</v>
      </c>
      <c r="B36" s="52" t="s">
        <v>82</v>
      </c>
      <c r="C36" s="53">
        <v>313.3</v>
      </c>
      <c r="D36" s="54">
        <v>27731</v>
      </c>
      <c r="E36" s="54">
        <f t="shared" si="2"/>
        <v>93053</v>
      </c>
      <c r="F36" s="54">
        <v>46066</v>
      </c>
      <c r="G36" s="54">
        <v>46987</v>
      </c>
      <c r="H36" s="55">
        <f t="shared" si="3"/>
        <v>167.56644817402577</v>
      </c>
      <c r="I36" s="56">
        <f t="shared" si="8"/>
        <v>88.51260772422597</v>
      </c>
      <c r="J36" s="57">
        <f t="shared" si="9"/>
        <v>297.0092563038621</v>
      </c>
      <c r="K36" s="54">
        <f t="shared" si="4"/>
        <v>411</v>
      </c>
      <c r="L36" s="57">
        <f t="shared" si="5"/>
        <v>0.44364327195008746</v>
      </c>
      <c r="M36" s="57">
        <f t="shared" si="0"/>
        <v>3.3555587609534454</v>
      </c>
      <c r="N36" s="55">
        <f t="shared" si="1"/>
        <v>98.03988337199651</v>
      </c>
    </row>
    <row r="37" spans="1:14" ht="15.75" customHeight="1">
      <c r="A37" s="51"/>
      <c r="B37" s="52" t="s">
        <v>83</v>
      </c>
      <c r="C37" s="53"/>
      <c r="D37" s="54">
        <v>28212</v>
      </c>
      <c r="E37" s="54">
        <f t="shared" si="2"/>
        <v>93555</v>
      </c>
      <c r="F37" s="54">
        <v>46311</v>
      </c>
      <c r="G37" s="54">
        <v>47244</v>
      </c>
      <c r="H37" s="55">
        <f t="shared" si="3"/>
        <v>168.47043146294027</v>
      </c>
      <c r="I37" s="56">
        <f t="shared" si="8"/>
        <v>90.04787743376954</v>
      </c>
      <c r="J37" s="57">
        <f t="shared" si="9"/>
        <v>298.61155442068304</v>
      </c>
      <c r="K37" s="54">
        <f t="shared" si="4"/>
        <v>502</v>
      </c>
      <c r="L37" s="57">
        <f t="shared" si="5"/>
        <v>0.5394775020687136</v>
      </c>
      <c r="M37" s="57">
        <f t="shared" si="0"/>
        <v>3.3161420672054445</v>
      </c>
      <c r="N37" s="55">
        <f t="shared" si="1"/>
        <v>98.02514605029211</v>
      </c>
    </row>
    <row r="38" spans="1:14" ht="15.75" customHeight="1">
      <c r="A38" s="51"/>
      <c r="B38" s="52" t="s">
        <v>84</v>
      </c>
      <c r="C38" s="53"/>
      <c r="D38" s="54">
        <v>28593</v>
      </c>
      <c r="E38" s="54">
        <f t="shared" si="2"/>
        <v>93661</v>
      </c>
      <c r="F38" s="54">
        <v>46349</v>
      </c>
      <c r="G38" s="54">
        <v>47312</v>
      </c>
      <c r="H38" s="55">
        <f t="shared" si="3"/>
        <v>168.66131239645608</v>
      </c>
      <c r="I38" s="56">
        <f t="shared" si="8"/>
        <v>91.26396425151611</v>
      </c>
      <c r="J38" s="57">
        <f t="shared" si="9"/>
        <v>298.94988828598787</v>
      </c>
      <c r="K38" s="54">
        <f t="shared" si="4"/>
        <v>106</v>
      </c>
      <c r="L38" s="57">
        <f t="shared" si="5"/>
        <v>0.11330233552455775</v>
      </c>
      <c r="M38" s="57">
        <f t="shared" si="0"/>
        <v>3.2756618752841606</v>
      </c>
      <c r="N38" s="55">
        <f t="shared" si="1"/>
        <v>97.96457558336151</v>
      </c>
    </row>
    <row r="39" spans="1:14" ht="15.75" customHeight="1">
      <c r="A39" s="51"/>
      <c r="B39" s="52" t="s">
        <v>85</v>
      </c>
      <c r="C39" s="53"/>
      <c r="D39" s="54">
        <v>28967</v>
      </c>
      <c r="E39" s="54">
        <f t="shared" si="2"/>
        <v>93757</v>
      </c>
      <c r="F39" s="54">
        <v>46391</v>
      </c>
      <c r="G39" s="54">
        <v>47366</v>
      </c>
      <c r="H39" s="55">
        <f t="shared" si="3"/>
        <v>168.83418569473454</v>
      </c>
      <c r="I39" s="56">
        <f t="shared" si="8"/>
        <v>92.45770826683689</v>
      </c>
      <c r="J39" s="57">
        <f t="shared" si="9"/>
        <v>299.256303862113</v>
      </c>
      <c r="K39" s="54">
        <f>E39-E38</f>
        <v>96</v>
      </c>
      <c r="L39" s="57">
        <f t="shared" si="5"/>
        <v>0.10249730410736592</v>
      </c>
      <c r="M39" s="57">
        <f t="shared" si="0"/>
        <v>3.236683122173508</v>
      </c>
      <c r="N39" s="55">
        <f t="shared" si="1"/>
        <v>97.9415614575856</v>
      </c>
    </row>
    <row r="40" spans="1:14" ht="15.75" customHeight="1">
      <c r="A40" s="51"/>
      <c r="B40" s="52" t="s">
        <v>86</v>
      </c>
      <c r="C40" s="53"/>
      <c r="D40" s="54">
        <v>29473</v>
      </c>
      <c r="E40" s="54">
        <f t="shared" si="2"/>
        <v>94053</v>
      </c>
      <c r="F40" s="54">
        <v>46581</v>
      </c>
      <c r="G40" s="54">
        <v>47472</v>
      </c>
      <c r="H40" s="55">
        <f t="shared" si="3"/>
        <v>169.36721169775984</v>
      </c>
      <c r="I40" s="56">
        <f t="shared" si="8"/>
        <v>94.07277369932972</v>
      </c>
      <c r="J40" s="57">
        <f t="shared" si="9"/>
        <v>300.2010852218321</v>
      </c>
      <c r="K40" s="54">
        <f>E40-E39</f>
        <v>296</v>
      </c>
      <c r="L40" s="57">
        <f t="shared" si="5"/>
        <v>0.3157097603378948</v>
      </c>
      <c r="M40" s="57">
        <f t="shared" si="0"/>
        <v>3.1911580090252096</v>
      </c>
      <c r="N40" s="55">
        <f t="shared" si="1"/>
        <v>98.12310414560162</v>
      </c>
    </row>
    <row r="41" spans="1:14" s="51" customFormat="1" ht="15.75" customHeight="1">
      <c r="A41" s="51" t="s">
        <v>88</v>
      </c>
      <c r="B41" s="52" t="s">
        <v>87</v>
      </c>
      <c r="C41" s="53">
        <v>313.3</v>
      </c>
      <c r="D41" s="54">
        <v>29397</v>
      </c>
      <c r="E41" s="54">
        <f>SUM(F41:G41)</f>
        <v>94128</v>
      </c>
      <c r="F41" s="54">
        <v>46470</v>
      </c>
      <c r="G41" s="54">
        <v>47658</v>
      </c>
      <c r="H41" s="55">
        <f>E41/$E$5%</f>
        <v>169.5022689620399</v>
      </c>
      <c r="I41" s="56">
        <f>D41/$C$31</f>
        <v>93.830194701564</v>
      </c>
      <c r="J41" s="57">
        <f>E41/$C$31</f>
        <v>300.4404723906799</v>
      </c>
      <c r="K41" s="54">
        <f>E41-E40</f>
        <v>75</v>
      </c>
      <c r="L41" s="57">
        <f>K41/E40%</f>
        <v>0.07974227297374885</v>
      </c>
      <c r="M41" s="57">
        <f>E41/D41</f>
        <v>3.2019593836105726</v>
      </c>
      <c r="N41" s="55">
        <f>F41/G41%</f>
        <v>97.50723907843384</v>
      </c>
    </row>
    <row r="42" spans="2:14" s="51" customFormat="1" ht="15.75" customHeight="1">
      <c r="B42" s="52" t="s">
        <v>317</v>
      </c>
      <c r="C42" s="53"/>
      <c r="D42" s="54">
        <v>29777</v>
      </c>
      <c r="E42" s="54">
        <v>94227</v>
      </c>
      <c r="F42" s="54">
        <v>46539</v>
      </c>
      <c r="G42" s="54">
        <v>47688</v>
      </c>
      <c r="H42" s="55">
        <f>E42/$E$5%</f>
        <v>169.68054455088955</v>
      </c>
      <c r="I42" s="56">
        <f>D42/$C$41</f>
        <v>95.04308969039259</v>
      </c>
      <c r="J42" s="57">
        <f>E42/$C$41</f>
        <v>300.75646345355887</v>
      </c>
      <c r="K42" s="54">
        <f>E42-E41</f>
        <v>99</v>
      </c>
      <c r="L42" s="57">
        <f>K42/E41%</f>
        <v>0.10517593064762876</v>
      </c>
      <c r="M42" s="57">
        <f>E42/D42</f>
        <v>3.164422205057595</v>
      </c>
      <c r="N42" s="55">
        <f>F42/G42%</f>
        <v>97.59058882737796</v>
      </c>
    </row>
    <row r="43" spans="1:256" s="60" customFormat="1" ht="15.75" customHeight="1">
      <c r="A43" s="51"/>
      <c r="B43" s="58" t="s">
        <v>370</v>
      </c>
      <c r="C43" s="59"/>
      <c r="D43" s="54">
        <v>30049</v>
      </c>
      <c r="E43" s="54">
        <v>94066</v>
      </c>
      <c r="F43" s="54">
        <v>46428</v>
      </c>
      <c r="G43" s="54">
        <v>47638</v>
      </c>
      <c r="H43" s="55">
        <f>E43/$E$5%</f>
        <v>169.39062162356836</v>
      </c>
      <c r="I43" s="56">
        <f>D43/$C$41</f>
        <v>95.91126715608043</v>
      </c>
      <c r="J43" s="57">
        <f>E43/$C$41</f>
        <v>300.2425789977657</v>
      </c>
      <c r="K43" s="54">
        <f>E43-E42</f>
        <v>-161</v>
      </c>
      <c r="L43" s="57">
        <f>K43/E42%</f>
        <v>-0.17086397741623952</v>
      </c>
      <c r="M43" s="57">
        <f>E43/D43</f>
        <v>3.13042031348797</v>
      </c>
      <c r="N43" s="55">
        <f>F43/G43%</f>
        <v>97.46001091565557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spans="1:256" s="60" customFormat="1" ht="15.75" customHeight="1">
      <c r="A44" s="51"/>
      <c r="B44" s="58" t="s">
        <v>383</v>
      </c>
      <c r="C44" s="59"/>
      <c r="D44" s="54">
        <v>30310</v>
      </c>
      <c r="E44" s="54">
        <v>93901</v>
      </c>
      <c r="F44" s="54">
        <v>46227</v>
      </c>
      <c r="G44" s="54">
        <v>47674</v>
      </c>
      <c r="H44" s="55">
        <v>169.09349564215225</v>
      </c>
      <c r="I44" s="56">
        <v>96.7443345036706</v>
      </c>
      <c r="J44" s="57">
        <v>299.71592722630066</v>
      </c>
      <c r="K44" s="54">
        <v>-165</v>
      </c>
      <c r="L44" s="57">
        <v>-0.1754087555546106</v>
      </c>
      <c r="M44" s="57">
        <v>3.098020455295282</v>
      </c>
      <c r="N44" s="55">
        <v>96.96480261777909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</row>
    <row r="45" spans="1:256" s="60" customFormat="1" ht="15.75" customHeight="1">
      <c r="A45" s="51"/>
      <c r="B45" s="58" t="s">
        <v>414</v>
      </c>
      <c r="C45" s="59"/>
      <c r="D45" s="54">
        <v>30708</v>
      </c>
      <c r="E45" s="54">
        <v>93842</v>
      </c>
      <c r="F45" s="54">
        <v>46195</v>
      </c>
      <c r="G45" s="54">
        <v>47647</v>
      </c>
      <c r="H45" s="55">
        <f>E45/$E$5%</f>
        <v>168.98725059425195</v>
      </c>
      <c r="I45" s="56">
        <f>D45/$C$41</f>
        <v>98.01468241302265</v>
      </c>
      <c r="J45" s="57">
        <f>E45/$C$41</f>
        <v>299.5276093201404</v>
      </c>
      <c r="K45" s="54">
        <f>E45-E43</f>
        <v>-224</v>
      </c>
      <c r="L45" s="57">
        <f>K45/E43%</f>
        <v>-0.23813067420747136</v>
      </c>
      <c r="M45" s="57">
        <f>E45/D45</f>
        <v>3.055946333203074</v>
      </c>
      <c r="N45" s="55">
        <f>F45/G45%</f>
        <v>96.95258883035658</v>
      </c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46" spans="1:256" s="270" customFormat="1" ht="15.75" customHeight="1">
      <c r="A46" s="266" t="s">
        <v>529</v>
      </c>
      <c r="B46" s="267" t="s">
        <v>493</v>
      </c>
      <c r="C46" s="268">
        <v>313.3</v>
      </c>
      <c r="D46" s="61">
        <v>30936</v>
      </c>
      <c r="E46" s="61">
        <v>94009</v>
      </c>
      <c r="F46" s="61">
        <v>46178</v>
      </c>
      <c r="G46" s="61">
        <v>47831</v>
      </c>
      <c r="H46" s="62">
        <f>E46/$E$5%</f>
        <v>169.28797810271553</v>
      </c>
      <c r="I46" s="63">
        <f>D46/$C$41</f>
        <v>98.74241940631981</v>
      </c>
      <c r="J46" s="64">
        <f>E46/$C$41</f>
        <v>300.0606447494414</v>
      </c>
      <c r="K46" s="61">
        <f>E46-E44</f>
        <v>108</v>
      </c>
      <c r="L46" s="64">
        <f>K46/E44%</f>
        <v>0.11501474957668183</v>
      </c>
      <c r="M46" s="64">
        <f>E46/D46</f>
        <v>3.0388220843030775</v>
      </c>
      <c r="N46" s="62">
        <f>F46/G46%</f>
        <v>96.54408228972842</v>
      </c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  <c r="DD46" s="269"/>
      <c r="DE46" s="269"/>
      <c r="DF46" s="269"/>
      <c r="DG46" s="269"/>
      <c r="DH46" s="269"/>
      <c r="DI46" s="269"/>
      <c r="DJ46" s="269"/>
      <c r="DK46" s="269"/>
      <c r="DL46" s="269"/>
      <c r="DM46" s="269"/>
      <c r="DN46" s="269"/>
      <c r="DO46" s="269"/>
      <c r="DP46" s="269"/>
      <c r="DQ46" s="269"/>
      <c r="DR46" s="269"/>
      <c r="DS46" s="269"/>
      <c r="DT46" s="269"/>
      <c r="DU46" s="269"/>
      <c r="DV46" s="269"/>
      <c r="DW46" s="269"/>
      <c r="DX46" s="269"/>
      <c r="DY46" s="269"/>
      <c r="DZ46" s="269"/>
      <c r="EA46" s="269"/>
      <c r="EB46" s="269"/>
      <c r="EC46" s="269"/>
      <c r="ED46" s="269"/>
      <c r="EE46" s="269"/>
      <c r="EF46" s="269"/>
      <c r="EG46" s="269"/>
      <c r="EH46" s="269"/>
      <c r="EI46" s="269"/>
      <c r="EJ46" s="269"/>
      <c r="EK46" s="269"/>
      <c r="EL46" s="269"/>
      <c r="EM46" s="269"/>
      <c r="EN46" s="269"/>
      <c r="EO46" s="269"/>
      <c r="EP46" s="269"/>
      <c r="EQ46" s="269"/>
      <c r="ER46" s="269"/>
      <c r="ES46" s="269"/>
      <c r="ET46" s="269"/>
      <c r="EU46" s="269"/>
      <c r="EV46" s="269"/>
      <c r="EW46" s="269"/>
      <c r="EX46" s="269"/>
      <c r="EY46" s="269"/>
      <c r="EZ46" s="269"/>
      <c r="FA46" s="269"/>
      <c r="FB46" s="269"/>
      <c r="FC46" s="269"/>
      <c r="FD46" s="269"/>
      <c r="FE46" s="269"/>
      <c r="FF46" s="269"/>
      <c r="FG46" s="269"/>
      <c r="FH46" s="269"/>
      <c r="FI46" s="269"/>
      <c r="FJ46" s="269"/>
      <c r="FK46" s="269"/>
      <c r="FL46" s="269"/>
      <c r="FM46" s="269"/>
      <c r="FN46" s="269"/>
      <c r="FO46" s="269"/>
      <c r="FP46" s="269"/>
      <c r="FQ46" s="269"/>
      <c r="FR46" s="269"/>
      <c r="FS46" s="269"/>
      <c r="FT46" s="269"/>
      <c r="FU46" s="269"/>
      <c r="FV46" s="269"/>
      <c r="FW46" s="269"/>
      <c r="FX46" s="269"/>
      <c r="FY46" s="269"/>
      <c r="FZ46" s="269"/>
      <c r="GA46" s="269"/>
      <c r="GB46" s="269"/>
      <c r="GC46" s="269"/>
      <c r="GD46" s="269"/>
      <c r="GE46" s="269"/>
      <c r="GF46" s="269"/>
      <c r="GG46" s="269"/>
      <c r="GH46" s="269"/>
      <c r="GI46" s="269"/>
      <c r="GJ46" s="269"/>
      <c r="GK46" s="269"/>
      <c r="GL46" s="269"/>
      <c r="GM46" s="269"/>
      <c r="GN46" s="269"/>
      <c r="GO46" s="269"/>
      <c r="GP46" s="269"/>
      <c r="GQ46" s="269"/>
      <c r="GR46" s="269"/>
      <c r="GS46" s="269"/>
      <c r="GT46" s="269"/>
      <c r="GU46" s="269"/>
      <c r="GV46" s="269"/>
      <c r="GW46" s="269"/>
      <c r="GX46" s="269"/>
      <c r="GY46" s="269"/>
      <c r="GZ46" s="269"/>
      <c r="HA46" s="269"/>
      <c r="HB46" s="269"/>
      <c r="HC46" s="269"/>
      <c r="HD46" s="269"/>
      <c r="HE46" s="269"/>
      <c r="HF46" s="269"/>
      <c r="HG46" s="269"/>
      <c r="HH46" s="269"/>
      <c r="HI46" s="269"/>
      <c r="HJ46" s="269"/>
      <c r="HK46" s="269"/>
      <c r="HL46" s="269"/>
      <c r="HM46" s="269"/>
      <c r="HN46" s="269"/>
      <c r="HO46" s="269"/>
      <c r="HP46" s="269"/>
      <c r="HQ46" s="269"/>
      <c r="HR46" s="269"/>
      <c r="HS46" s="269"/>
      <c r="HT46" s="269"/>
      <c r="HU46" s="269"/>
      <c r="HV46" s="269"/>
      <c r="HW46" s="269"/>
      <c r="HX46" s="269"/>
      <c r="HY46" s="269"/>
      <c r="HZ46" s="269"/>
      <c r="IA46" s="269"/>
      <c r="IB46" s="269"/>
      <c r="IC46" s="269"/>
      <c r="ID46" s="269"/>
      <c r="IE46" s="269"/>
      <c r="IF46" s="269"/>
      <c r="IG46" s="269"/>
      <c r="IH46" s="269"/>
      <c r="II46" s="269"/>
      <c r="IJ46" s="269"/>
      <c r="IK46" s="269"/>
      <c r="IL46" s="269"/>
      <c r="IM46" s="269"/>
      <c r="IN46" s="269"/>
      <c r="IO46" s="269"/>
      <c r="IP46" s="269"/>
      <c r="IQ46" s="269"/>
      <c r="IR46" s="269"/>
      <c r="IS46" s="269"/>
      <c r="IT46" s="269"/>
      <c r="IU46" s="269"/>
      <c r="IV46" s="269"/>
    </row>
    <row r="47" spans="1:214" s="43" customFormat="1" ht="11.25">
      <c r="A47" s="43" t="s">
        <v>318</v>
      </c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</row>
    <row r="48" spans="2:80" s="43" customFormat="1" ht="11.25">
      <c r="B48" s="43" t="s">
        <v>89</v>
      </c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</row>
    <row r="52" ht="12">
      <c r="O52" s="319"/>
    </row>
    <row r="54" spans="1:9" s="41" customFormat="1" ht="21" customHeight="1">
      <c r="A54" s="640" t="s">
        <v>603</v>
      </c>
      <c r="B54" s="640"/>
      <c r="C54" s="640"/>
      <c r="D54" s="640"/>
      <c r="E54" s="640"/>
      <c r="F54" s="640"/>
      <c r="G54" s="640"/>
      <c r="H54" s="640"/>
      <c r="I54" s="41" t="s">
        <v>604</v>
      </c>
    </row>
    <row r="55" spans="1:14" s="43" customFormat="1" ht="23.25" customHeight="1">
      <c r="A55" s="641" t="s">
        <v>602</v>
      </c>
      <c r="B55" s="641"/>
      <c r="C55" s="641"/>
      <c r="N55" s="44" t="s">
        <v>90</v>
      </c>
    </row>
    <row r="56" spans="1:14" ht="12.75" customHeight="1">
      <c r="A56" s="639" t="s">
        <v>28</v>
      </c>
      <c r="B56" s="635"/>
      <c r="C56" s="635" t="s">
        <v>42</v>
      </c>
      <c r="D56" s="635" t="s">
        <v>43</v>
      </c>
      <c r="E56" s="635" t="s">
        <v>44</v>
      </c>
      <c r="F56" s="635"/>
      <c r="G56" s="635"/>
      <c r="H56" s="636" t="s">
        <v>308</v>
      </c>
      <c r="I56" s="638" t="s">
        <v>319</v>
      </c>
      <c r="J56" s="634" t="s">
        <v>320</v>
      </c>
      <c r="K56" s="635" t="s">
        <v>2</v>
      </c>
      <c r="L56" s="634" t="s">
        <v>48</v>
      </c>
      <c r="M56" s="634" t="s">
        <v>49</v>
      </c>
      <c r="N56" s="636" t="s">
        <v>50</v>
      </c>
    </row>
    <row r="57" spans="1:14" s="51" customFormat="1" ht="12.75" customHeight="1">
      <c r="A57" s="639"/>
      <c r="B57" s="635"/>
      <c r="C57" s="635"/>
      <c r="D57" s="635"/>
      <c r="E57" s="46" t="s">
        <v>45</v>
      </c>
      <c r="F57" s="46" t="s">
        <v>46</v>
      </c>
      <c r="G57" s="46" t="s">
        <v>47</v>
      </c>
      <c r="H57" s="637"/>
      <c r="I57" s="639"/>
      <c r="J57" s="635"/>
      <c r="K57" s="635"/>
      <c r="L57" s="635"/>
      <c r="M57" s="635"/>
      <c r="N57" s="637"/>
    </row>
    <row r="58" spans="1:14" ht="15.75" customHeight="1">
      <c r="A58" s="51" t="s">
        <v>529</v>
      </c>
      <c r="B58" s="52" t="s">
        <v>530</v>
      </c>
      <c r="C58" s="53"/>
      <c r="D58" s="54">
        <v>2398</v>
      </c>
      <c r="E58" s="54">
        <v>13449</v>
      </c>
      <c r="F58" s="54">
        <v>6677</v>
      </c>
      <c r="G58" s="54">
        <v>6772</v>
      </c>
      <c r="H58" s="55">
        <f>E58/$E$58%</f>
        <v>100</v>
      </c>
      <c r="I58" s="56"/>
      <c r="J58" s="57"/>
      <c r="K58" s="54"/>
      <c r="L58" s="57"/>
      <c r="M58" s="57">
        <f>E58/D58</f>
        <v>5.608423686405338</v>
      </c>
      <c r="N58" s="55">
        <f>F58/G58%</f>
        <v>98.59716479621973</v>
      </c>
    </row>
    <row r="59" spans="1:15" ht="15.75" customHeight="1">
      <c r="A59" s="51" t="s">
        <v>531</v>
      </c>
      <c r="B59" s="52" t="s">
        <v>532</v>
      </c>
      <c r="C59" s="53"/>
      <c r="D59" s="54">
        <v>2202</v>
      </c>
      <c r="E59" s="54">
        <v>13508</v>
      </c>
      <c r="F59" s="54">
        <v>6673</v>
      </c>
      <c r="G59" s="54">
        <v>6835</v>
      </c>
      <c r="H59" s="55">
        <f>E59/$E$58%</f>
        <v>100.43869432671573</v>
      </c>
      <c r="I59" s="56"/>
      <c r="J59" s="57"/>
      <c r="K59" s="54">
        <f aca="true" t="shared" si="10" ref="K59:K89">E59-E58</f>
        <v>59</v>
      </c>
      <c r="L59" s="57">
        <f>K59/E58%</f>
        <v>0.43869432671574093</v>
      </c>
      <c r="M59" s="57">
        <f aca="true" t="shared" si="11" ref="M59:M85">E59/D59</f>
        <v>6.134423251589464</v>
      </c>
      <c r="N59" s="55">
        <f aca="true" t="shared" si="12" ref="N59:N85">F59/G59%</f>
        <v>97.62984637893197</v>
      </c>
      <c r="O59" s="51"/>
    </row>
    <row r="60" spans="1:14" ht="15.75" customHeight="1">
      <c r="A60" s="51" t="s">
        <v>533</v>
      </c>
      <c r="B60" s="52" t="s">
        <v>534</v>
      </c>
      <c r="C60" s="53"/>
      <c r="D60" s="54">
        <v>2378</v>
      </c>
      <c r="E60" s="54">
        <v>13651</v>
      </c>
      <c r="F60" s="54">
        <v>6786</v>
      </c>
      <c r="G60" s="54">
        <v>6865</v>
      </c>
      <c r="H60" s="55">
        <f aca="true" t="shared" si="13" ref="H60:H90">E60/$E$58%</f>
        <v>101.50197040672168</v>
      </c>
      <c r="I60" s="56"/>
      <c r="J60" s="57"/>
      <c r="K60" s="54">
        <f t="shared" si="10"/>
        <v>143</v>
      </c>
      <c r="L60" s="57">
        <f aca="true" t="shared" si="14" ref="L60:L85">K60/E59%</f>
        <v>1.058631921824104</v>
      </c>
      <c r="M60" s="57">
        <f t="shared" si="11"/>
        <v>5.74053826745164</v>
      </c>
      <c r="N60" s="55">
        <f t="shared" si="12"/>
        <v>98.84923525127458</v>
      </c>
    </row>
    <row r="61" spans="1:14" ht="15.75" customHeight="1">
      <c r="A61" s="51" t="s">
        <v>535</v>
      </c>
      <c r="B61" s="52" t="s">
        <v>536</v>
      </c>
      <c r="C61" s="53">
        <v>178.23</v>
      </c>
      <c r="D61" s="54">
        <v>2362</v>
      </c>
      <c r="E61" s="54">
        <v>13537</v>
      </c>
      <c r="F61" s="54">
        <v>6796</v>
      </c>
      <c r="G61" s="54">
        <v>6741</v>
      </c>
      <c r="H61" s="55">
        <f t="shared" si="13"/>
        <v>100.65432374154211</v>
      </c>
      <c r="I61" s="56">
        <f>D61/C61</f>
        <v>13.252538854289401</v>
      </c>
      <c r="J61" s="57">
        <f>E61/C61</f>
        <v>75.95242102900747</v>
      </c>
      <c r="K61" s="54">
        <f t="shared" si="10"/>
        <v>-114</v>
      </c>
      <c r="L61" s="57">
        <f>K61/E60%</f>
        <v>-0.8351036554098601</v>
      </c>
      <c r="M61" s="57">
        <f t="shared" si="11"/>
        <v>5.731160033869602</v>
      </c>
      <c r="N61" s="55">
        <f t="shared" si="12"/>
        <v>100.81590268506157</v>
      </c>
    </row>
    <row r="62" spans="1:14" ht="15.75" customHeight="1">
      <c r="A62" s="51" t="s">
        <v>533</v>
      </c>
      <c r="B62" s="52" t="s">
        <v>537</v>
      </c>
      <c r="C62" s="53">
        <v>178.23</v>
      </c>
      <c r="D62" s="54">
        <v>2272</v>
      </c>
      <c r="E62" s="54">
        <v>13469</v>
      </c>
      <c r="F62" s="54">
        <v>6720</v>
      </c>
      <c r="G62" s="54">
        <v>6749</v>
      </c>
      <c r="H62" s="55">
        <f t="shared" si="13"/>
        <v>100.14870994125957</v>
      </c>
      <c r="I62" s="56">
        <f>D62/C62</f>
        <v>12.747573360264827</v>
      </c>
      <c r="J62" s="57">
        <f>E62/C62</f>
        <v>75.57089154463334</v>
      </c>
      <c r="K62" s="54">
        <f t="shared" si="10"/>
        <v>-68</v>
      </c>
      <c r="L62" s="57">
        <f t="shared" si="14"/>
        <v>-0.5023269557509049</v>
      </c>
      <c r="M62" s="57">
        <f t="shared" si="11"/>
        <v>5.928257042253521</v>
      </c>
      <c r="N62" s="55">
        <f t="shared" si="12"/>
        <v>99.5703067121055</v>
      </c>
    </row>
    <row r="63" spans="1:14" ht="15.75" customHeight="1">
      <c r="A63" s="51" t="s">
        <v>533</v>
      </c>
      <c r="B63" s="52" t="s">
        <v>538</v>
      </c>
      <c r="C63" s="53"/>
      <c r="D63" s="54">
        <v>2710</v>
      </c>
      <c r="E63" s="54">
        <v>16286</v>
      </c>
      <c r="F63" s="54">
        <v>7964</v>
      </c>
      <c r="G63" s="54">
        <v>8322</v>
      </c>
      <c r="H63" s="55">
        <f t="shared" si="13"/>
        <v>121.09450516767045</v>
      </c>
      <c r="I63" s="56">
        <f>D63/C62</f>
        <v>15.205072097851092</v>
      </c>
      <c r="J63" s="57">
        <f>E63/C62</f>
        <v>91.37631150760254</v>
      </c>
      <c r="K63" s="54">
        <f>E63-E62</f>
        <v>2817</v>
      </c>
      <c r="L63" s="57">
        <f t="shared" si="14"/>
        <v>20.91469299873784</v>
      </c>
      <c r="M63" s="57">
        <f t="shared" si="11"/>
        <v>6.009594095940959</v>
      </c>
      <c r="N63" s="55">
        <f t="shared" si="12"/>
        <v>95.69814948329729</v>
      </c>
    </row>
    <row r="64" spans="1:14" ht="15.75" customHeight="1">
      <c r="A64" s="51" t="s">
        <v>539</v>
      </c>
      <c r="B64" s="52" t="s">
        <v>540</v>
      </c>
      <c r="C64" s="53">
        <v>178.3</v>
      </c>
      <c r="D64" s="54">
        <v>2619</v>
      </c>
      <c r="E64" s="54">
        <v>15943</v>
      </c>
      <c r="F64" s="54">
        <v>7826</v>
      </c>
      <c r="G64" s="54">
        <v>8117</v>
      </c>
      <c r="H64" s="55">
        <f t="shared" si="13"/>
        <v>118.54412967506877</v>
      </c>
      <c r="I64" s="56">
        <f>D64/C64</f>
        <v>14.688726864834548</v>
      </c>
      <c r="J64" s="57">
        <f>E64/C64</f>
        <v>89.41671340437465</v>
      </c>
      <c r="K64" s="54">
        <f>E64-E63</f>
        <v>-343</v>
      </c>
      <c r="L64" s="57">
        <f t="shared" si="14"/>
        <v>-2.106103401694707</v>
      </c>
      <c r="M64" s="57">
        <f t="shared" si="11"/>
        <v>6.087437953417335</v>
      </c>
      <c r="N64" s="55">
        <f t="shared" si="12"/>
        <v>96.4149316249846</v>
      </c>
    </row>
    <row r="65" spans="1:14" ht="15.75" customHeight="1">
      <c r="A65" s="51" t="s">
        <v>539</v>
      </c>
      <c r="B65" s="52" t="s">
        <v>541</v>
      </c>
      <c r="C65" s="53">
        <v>178.48</v>
      </c>
      <c r="D65" s="54">
        <v>2574</v>
      </c>
      <c r="E65" s="54">
        <v>15228</v>
      </c>
      <c r="F65" s="54">
        <v>7396</v>
      </c>
      <c r="G65" s="54">
        <v>7832</v>
      </c>
      <c r="H65" s="55">
        <f t="shared" si="13"/>
        <v>113.22774927503903</v>
      </c>
      <c r="I65" s="56">
        <f>D65/C65</f>
        <v>14.421783953384134</v>
      </c>
      <c r="J65" s="57">
        <f>E65/C65</f>
        <v>85.32048408785299</v>
      </c>
      <c r="K65" s="54">
        <f t="shared" si="10"/>
        <v>-715</v>
      </c>
      <c r="L65" s="57">
        <f t="shared" si="14"/>
        <v>-4.484726839365239</v>
      </c>
      <c r="M65" s="57">
        <f t="shared" si="11"/>
        <v>5.916083916083916</v>
      </c>
      <c r="N65" s="55">
        <f t="shared" si="12"/>
        <v>94.43309499489276</v>
      </c>
    </row>
    <row r="66" spans="1:14" ht="15.75" customHeight="1">
      <c r="A66" s="51" t="s">
        <v>542</v>
      </c>
      <c r="B66" s="52" t="s">
        <v>59</v>
      </c>
      <c r="C66" s="53"/>
      <c r="D66" s="54">
        <v>2548</v>
      </c>
      <c r="E66" s="54">
        <v>13969</v>
      </c>
      <c r="F66" s="54">
        <v>6784</v>
      </c>
      <c r="G66" s="54">
        <v>7185</v>
      </c>
      <c r="H66" s="55">
        <f t="shared" si="13"/>
        <v>103.8664584727489</v>
      </c>
      <c r="I66" s="56">
        <f>D66/C65</f>
        <v>14.276109367996416</v>
      </c>
      <c r="J66" s="57">
        <f>E66/C65</f>
        <v>78.26647243388615</v>
      </c>
      <c r="K66" s="54">
        <f t="shared" si="10"/>
        <v>-1259</v>
      </c>
      <c r="L66" s="57">
        <f t="shared" si="14"/>
        <v>-8.267664827948515</v>
      </c>
      <c r="M66" s="57">
        <f t="shared" si="11"/>
        <v>5.482339089481947</v>
      </c>
      <c r="N66" s="55">
        <f t="shared" si="12"/>
        <v>94.41892832289493</v>
      </c>
    </row>
    <row r="67" spans="1:14" ht="15.75" customHeight="1">
      <c r="A67" s="51" t="s">
        <v>542</v>
      </c>
      <c r="B67" s="52" t="s">
        <v>60</v>
      </c>
      <c r="C67" s="53"/>
      <c r="D67" s="54">
        <v>2470</v>
      </c>
      <c r="E67" s="54">
        <v>12688</v>
      </c>
      <c r="F67" s="54">
        <v>6214</v>
      </c>
      <c r="G67" s="54">
        <v>6474</v>
      </c>
      <c r="H67" s="55">
        <f t="shared" si="13"/>
        <v>94.34158673507324</v>
      </c>
      <c r="I67" s="56">
        <f>D67/C65</f>
        <v>13.839085611833259</v>
      </c>
      <c r="J67" s="57">
        <f>E67/C65</f>
        <v>71.08919766920664</v>
      </c>
      <c r="K67" s="54">
        <f t="shared" si="10"/>
        <v>-1281</v>
      </c>
      <c r="L67" s="57">
        <f t="shared" si="14"/>
        <v>-9.170305676855895</v>
      </c>
      <c r="M67" s="57">
        <f t="shared" si="11"/>
        <v>5.136842105263158</v>
      </c>
      <c r="N67" s="55">
        <f t="shared" si="12"/>
        <v>95.9839357429719</v>
      </c>
    </row>
    <row r="68" spans="1:14" ht="15.75" customHeight="1">
      <c r="A68" s="51" t="s">
        <v>542</v>
      </c>
      <c r="B68" s="52" t="s">
        <v>61</v>
      </c>
      <c r="C68" s="53">
        <v>178.2</v>
      </c>
      <c r="D68" s="54">
        <v>2425</v>
      </c>
      <c r="E68" s="54">
        <v>11450</v>
      </c>
      <c r="F68" s="54">
        <v>5585</v>
      </c>
      <c r="G68" s="54">
        <v>5865</v>
      </c>
      <c r="H68" s="55">
        <f t="shared" si="13"/>
        <v>85.13644137110565</v>
      </c>
      <c r="I68" s="56">
        <f aca="true" t="shared" si="15" ref="I68:J70">D68/$C$68</f>
        <v>13.608305274971942</v>
      </c>
      <c r="J68" s="57">
        <f t="shared" si="15"/>
        <v>64.25364758698092</v>
      </c>
      <c r="K68" s="54">
        <f t="shared" si="10"/>
        <v>-1238</v>
      </c>
      <c r="L68" s="57">
        <f t="shared" si="14"/>
        <v>-9.757250945775537</v>
      </c>
      <c r="M68" s="57">
        <f t="shared" si="11"/>
        <v>4.721649484536083</v>
      </c>
      <c r="N68" s="55">
        <f t="shared" si="12"/>
        <v>95.22591645353793</v>
      </c>
    </row>
    <row r="69" spans="1:14" ht="15.75" customHeight="1">
      <c r="A69" s="51" t="s">
        <v>542</v>
      </c>
      <c r="B69" s="52" t="s">
        <v>62</v>
      </c>
      <c r="C69" s="53"/>
      <c r="D69" s="54">
        <v>2475</v>
      </c>
      <c r="E69" s="54">
        <v>11125</v>
      </c>
      <c r="F69" s="54">
        <v>5467</v>
      </c>
      <c r="G69" s="54">
        <v>5658</v>
      </c>
      <c r="H69" s="55">
        <f t="shared" si="13"/>
        <v>82.71990482563758</v>
      </c>
      <c r="I69" s="56">
        <f t="shared" si="15"/>
        <v>13.88888888888889</v>
      </c>
      <c r="J69" s="57">
        <f t="shared" si="15"/>
        <v>62.42985409652077</v>
      </c>
      <c r="K69" s="54">
        <f t="shared" si="10"/>
        <v>-325</v>
      </c>
      <c r="L69" s="57">
        <f t="shared" si="14"/>
        <v>-2.8384279475982535</v>
      </c>
      <c r="M69" s="57">
        <f t="shared" si="11"/>
        <v>4.494949494949495</v>
      </c>
      <c r="N69" s="55">
        <f t="shared" si="12"/>
        <v>96.62424885118416</v>
      </c>
    </row>
    <row r="70" spans="1:14" ht="15.75" customHeight="1">
      <c r="A70" s="51" t="s">
        <v>542</v>
      </c>
      <c r="B70" s="52" t="s">
        <v>63</v>
      </c>
      <c r="C70" s="53"/>
      <c r="D70" s="54">
        <v>2515</v>
      </c>
      <c r="E70" s="54">
        <v>10840</v>
      </c>
      <c r="F70" s="54">
        <v>5432</v>
      </c>
      <c r="G70" s="54">
        <v>5408</v>
      </c>
      <c r="H70" s="55">
        <f t="shared" si="13"/>
        <v>80.60078816268867</v>
      </c>
      <c r="I70" s="56">
        <f t="shared" si="15"/>
        <v>14.113355780022447</v>
      </c>
      <c r="J70" s="57">
        <f t="shared" si="15"/>
        <v>60.83052749719417</v>
      </c>
      <c r="K70" s="54">
        <f t="shared" si="10"/>
        <v>-285</v>
      </c>
      <c r="L70" s="57">
        <f t="shared" si="14"/>
        <v>-2.561797752808989</v>
      </c>
      <c r="M70" s="57">
        <f>E70/D70</f>
        <v>4.31013916500994</v>
      </c>
      <c r="N70" s="55">
        <f>F70/G70%</f>
        <v>100.44378698224853</v>
      </c>
    </row>
    <row r="71" spans="1:14" ht="15.75" customHeight="1">
      <c r="A71" s="51" t="s">
        <v>542</v>
      </c>
      <c r="B71" s="52" t="s">
        <v>64</v>
      </c>
      <c r="C71" s="53">
        <v>178.35</v>
      </c>
      <c r="D71" s="54">
        <v>2554</v>
      </c>
      <c r="E71" s="54">
        <v>10742</v>
      </c>
      <c r="F71" s="54">
        <v>5342</v>
      </c>
      <c r="G71" s="54">
        <v>5400</v>
      </c>
      <c r="H71" s="55">
        <f t="shared" si="13"/>
        <v>79.87210945051676</v>
      </c>
      <c r="I71" s="56">
        <f aca="true" t="shared" si="16" ref="I71:J75">D71/$C$71</f>
        <v>14.320156994673395</v>
      </c>
      <c r="J71" s="57">
        <f t="shared" si="16"/>
        <v>60.229885057471265</v>
      </c>
      <c r="K71" s="54">
        <f t="shared" si="10"/>
        <v>-98</v>
      </c>
      <c r="L71" s="57">
        <f t="shared" si="14"/>
        <v>-0.9040590405904059</v>
      </c>
      <c r="M71" s="57">
        <f>E71/D71</f>
        <v>4.205951448707909</v>
      </c>
      <c r="N71" s="55">
        <f t="shared" si="12"/>
        <v>98.92592592592592</v>
      </c>
    </row>
    <row r="72" spans="1:14" ht="15.75" customHeight="1">
      <c r="A72" s="51"/>
      <c r="B72" s="52" t="s">
        <v>73</v>
      </c>
      <c r="C72" s="53"/>
      <c r="D72" s="54">
        <v>2608</v>
      </c>
      <c r="E72" s="54">
        <f aca="true" t="shared" si="17" ref="E72:E89">SUM(F72:G72)</f>
        <v>10746</v>
      </c>
      <c r="F72" s="54">
        <v>5354</v>
      </c>
      <c r="G72" s="54">
        <v>5392</v>
      </c>
      <c r="H72" s="55">
        <f t="shared" si="13"/>
        <v>79.90185143876867</v>
      </c>
      <c r="I72" s="56">
        <f t="shared" si="16"/>
        <v>14.622932436220914</v>
      </c>
      <c r="J72" s="57">
        <f t="shared" si="16"/>
        <v>60.25231286795627</v>
      </c>
      <c r="K72" s="54">
        <f t="shared" si="10"/>
        <v>4</v>
      </c>
      <c r="L72" s="57">
        <f t="shared" si="14"/>
        <v>0.03723701359150996</v>
      </c>
      <c r="M72" s="57">
        <f t="shared" si="11"/>
        <v>4.120398773006135</v>
      </c>
      <c r="N72" s="55">
        <f t="shared" si="12"/>
        <v>99.29525222551929</v>
      </c>
    </row>
    <row r="73" spans="1:14" ht="15.75" customHeight="1">
      <c r="A73" s="51"/>
      <c r="B73" s="52" t="s">
        <v>74</v>
      </c>
      <c r="C73" s="53"/>
      <c r="D73" s="54">
        <v>2656</v>
      </c>
      <c r="E73" s="54">
        <f t="shared" si="17"/>
        <v>10917</v>
      </c>
      <c r="F73" s="54">
        <v>5410</v>
      </c>
      <c r="G73" s="54">
        <v>5507</v>
      </c>
      <c r="H73" s="55">
        <f t="shared" si="13"/>
        <v>81.17332143653803</v>
      </c>
      <c r="I73" s="56">
        <f t="shared" si="16"/>
        <v>14.892066162040932</v>
      </c>
      <c r="J73" s="57">
        <f t="shared" si="16"/>
        <v>61.211101766190076</v>
      </c>
      <c r="K73" s="54">
        <f t="shared" si="10"/>
        <v>171</v>
      </c>
      <c r="L73" s="57">
        <f t="shared" si="14"/>
        <v>1.5912897822445562</v>
      </c>
      <c r="M73" s="57">
        <f t="shared" si="11"/>
        <v>4.110316265060241</v>
      </c>
      <c r="N73" s="55">
        <f t="shared" si="12"/>
        <v>98.23860541129471</v>
      </c>
    </row>
    <row r="74" spans="1:14" ht="15.75" customHeight="1">
      <c r="A74" s="51"/>
      <c r="B74" s="52" t="s">
        <v>75</v>
      </c>
      <c r="C74" s="53"/>
      <c r="D74" s="54">
        <v>2679</v>
      </c>
      <c r="E74" s="54">
        <f t="shared" si="17"/>
        <v>10993</v>
      </c>
      <c r="F74" s="54">
        <v>5439</v>
      </c>
      <c r="G74" s="54">
        <v>5554</v>
      </c>
      <c r="H74" s="55">
        <f t="shared" si="13"/>
        <v>81.7384192133244</v>
      </c>
      <c r="I74" s="56">
        <f t="shared" si="16"/>
        <v>15.02102607232969</v>
      </c>
      <c r="J74" s="57">
        <f t="shared" si="16"/>
        <v>61.63723016540511</v>
      </c>
      <c r="K74" s="54">
        <f t="shared" si="10"/>
        <v>76</v>
      </c>
      <c r="L74" s="57">
        <f t="shared" si="14"/>
        <v>0.6961619492534579</v>
      </c>
      <c r="M74" s="57">
        <f t="shared" si="11"/>
        <v>4.103396789846958</v>
      </c>
      <c r="N74" s="55">
        <f t="shared" si="12"/>
        <v>97.92942023766655</v>
      </c>
    </row>
    <row r="75" spans="1:14" ht="15.75" customHeight="1">
      <c r="A75" s="51"/>
      <c r="B75" s="52" t="s">
        <v>543</v>
      </c>
      <c r="C75" s="53"/>
      <c r="D75" s="54">
        <v>2701</v>
      </c>
      <c r="E75" s="54">
        <f t="shared" si="17"/>
        <v>11000</v>
      </c>
      <c r="F75" s="54">
        <v>5471</v>
      </c>
      <c r="G75" s="54">
        <v>5529</v>
      </c>
      <c r="H75" s="55">
        <f t="shared" si="13"/>
        <v>81.79046769276526</v>
      </c>
      <c r="I75" s="56">
        <f t="shared" si="16"/>
        <v>15.144379029997197</v>
      </c>
      <c r="J75" s="57">
        <f t="shared" si="16"/>
        <v>61.676478833753855</v>
      </c>
      <c r="K75" s="54">
        <f t="shared" si="10"/>
        <v>7</v>
      </c>
      <c r="L75" s="57">
        <f>K75/E71%</f>
        <v>0.06516477378514243</v>
      </c>
      <c r="M75" s="57">
        <f t="shared" si="11"/>
        <v>4.072565716401333</v>
      </c>
      <c r="N75" s="55">
        <f t="shared" si="12"/>
        <v>98.95098571170193</v>
      </c>
    </row>
    <row r="76" spans="1:14" ht="15.75" customHeight="1">
      <c r="A76" s="51" t="s">
        <v>544</v>
      </c>
      <c r="B76" s="52" t="s">
        <v>545</v>
      </c>
      <c r="C76" s="53">
        <v>177.2</v>
      </c>
      <c r="D76" s="54">
        <v>2781</v>
      </c>
      <c r="E76" s="54">
        <f t="shared" si="17"/>
        <v>11054</v>
      </c>
      <c r="F76" s="54">
        <v>5538</v>
      </c>
      <c r="G76" s="54">
        <v>5516</v>
      </c>
      <c r="H76" s="55">
        <f t="shared" si="13"/>
        <v>82.19198453416611</v>
      </c>
      <c r="I76" s="56">
        <f>D76/$C$76</f>
        <v>15.694130925507901</v>
      </c>
      <c r="J76" s="57">
        <f>E76/$C$76</f>
        <v>62.38148984198646</v>
      </c>
      <c r="K76" s="54">
        <f t="shared" si="10"/>
        <v>54</v>
      </c>
      <c r="L76" s="57">
        <f t="shared" si="14"/>
        <v>0.4909090909090909</v>
      </c>
      <c r="M76" s="57">
        <f t="shared" si="11"/>
        <v>3.974829198130169</v>
      </c>
      <c r="N76" s="55">
        <f t="shared" si="12"/>
        <v>100.39883973894126</v>
      </c>
    </row>
    <row r="77" spans="1:14" ht="15.75" customHeight="1">
      <c r="A77" s="51"/>
      <c r="B77" s="52" t="s">
        <v>78</v>
      </c>
      <c r="C77" s="53"/>
      <c r="D77" s="54">
        <v>2755</v>
      </c>
      <c r="E77" s="54">
        <f t="shared" si="17"/>
        <v>11030</v>
      </c>
      <c r="F77" s="54">
        <v>5531</v>
      </c>
      <c r="G77" s="54">
        <v>5499</v>
      </c>
      <c r="H77" s="55">
        <f t="shared" si="13"/>
        <v>82.01353260465461</v>
      </c>
      <c r="I77" s="56">
        <f>D77/$C$76</f>
        <v>15.547404063205418</v>
      </c>
      <c r="J77" s="57">
        <f>E77/$C$76</f>
        <v>62.24604966139955</v>
      </c>
      <c r="K77" s="54">
        <f t="shared" si="10"/>
        <v>-24</v>
      </c>
      <c r="L77" s="57">
        <f t="shared" si="14"/>
        <v>-0.21711597611724262</v>
      </c>
      <c r="M77" s="57">
        <f t="shared" si="11"/>
        <v>4.0036297640653356</v>
      </c>
      <c r="N77" s="55">
        <f t="shared" si="12"/>
        <v>100.5819239861793</v>
      </c>
    </row>
    <row r="78" spans="1:14" ht="15.75" customHeight="1">
      <c r="A78" s="51"/>
      <c r="B78" s="52" t="s">
        <v>79</v>
      </c>
      <c r="C78" s="53">
        <v>177.32</v>
      </c>
      <c r="D78" s="54">
        <v>2775</v>
      </c>
      <c r="E78" s="54">
        <f t="shared" si="17"/>
        <v>11041</v>
      </c>
      <c r="F78" s="54">
        <v>5549</v>
      </c>
      <c r="G78" s="54">
        <v>5492</v>
      </c>
      <c r="H78" s="55">
        <f t="shared" si="13"/>
        <v>82.09532307234738</v>
      </c>
      <c r="I78" s="56">
        <f>D78/$C$78</f>
        <v>15.649672907737424</v>
      </c>
      <c r="J78" s="57">
        <f>E78/$C$78</f>
        <v>62.26595984660501</v>
      </c>
      <c r="K78" s="54">
        <f t="shared" si="10"/>
        <v>11</v>
      </c>
      <c r="L78" s="57">
        <f t="shared" si="14"/>
        <v>0.09972801450589303</v>
      </c>
      <c r="M78" s="57">
        <f t="shared" si="11"/>
        <v>3.978738738738739</v>
      </c>
      <c r="N78" s="55">
        <f t="shared" si="12"/>
        <v>101.03787327021121</v>
      </c>
    </row>
    <row r="79" spans="1:14" ht="15.75" customHeight="1">
      <c r="A79" s="51"/>
      <c r="B79" s="52" t="s">
        <v>80</v>
      </c>
      <c r="C79" s="53"/>
      <c r="D79" s="54">
        <v>2791</v>
      </c>
      <c r="E79" s="54">
        <f t="shared" si="17"/>
        <v>11118</v>
      </c>
      <c r="F79" s="54">
        <v>5579</v>
      </c>
      <c r="G79" s="54">
        <v>5539</v>
      </c>
      <c r="H79" s="55">
        <f t="shared" si="13"/>
        <v>82.66785634619674</v>
      </c>
      <c r="I79" s="56">
        <f>D79/$C$78</f>
        <v>15.73990525603429</v>
      </c>
      <c r="J79" s="57">
        <f aca="true" t="shared" si="18" ref="J79:J89">E79/$C$78</f>
        <v>62.70020302278367</v>
      </c>
      <c r="K79" s="54">
        <f t="shared" si="10"/>
        <v>77</v>
      </c>
      <c r="L79" s="57">
        <f t="shared" si="14"/>
        <v>0.697400597771941</v>
      </c>
      <c r="M79" s="57">
        <f t="shared" si="11"/>
        <v>3.9835184521676816</v>
      </c>
      <c r="N79" s="55">
        <f t="shared" si="12"/>
        <v>100.72215201299873</v>
      </c>
    </row>
    <row r="80" spans="1:14" ht="15.75" customHeight="1">
      <c r="A80" s="51"/>
      <c r="B80" s="52" t="s">
        <v>81</v>
      </c>
      <c r="C80" s="53"/>
      <c r="D80" s="54">
        <v>2812</v>
      </c>
      <c r="E80" s="54">
        <f t="shared" si="17"/>
        <v>11100</v>
      </c>
      <c r="F80" s="54">
        <v>5594</v>
      </c>
      <c r="G80" s="54">
        <v>5506</v>
      </c>
      <c r="H80" s="55">
        <f t="shared" si="13"/>
        <v>82.53401739906312</v>
      </c>
      <c r="I80" s="56">
        <f>D80/$C$78</f>
        <v>15.858335213173923</v>
      </c>
      <c r="J80" s="57">
        <f t="shared" si="18"/>
        <v>62.598691630949695</v>
      </c>
      <c r="K80" s="54">
        <f t="shared" si="10"/>
        <v>-18</v>
      </c>
      <c r="L80" s="57">
        <f t="shared" si="14"/>
        <v>-0.16189962223421478</v>
      </c>
      <c r="M80" s="57">
        <f t="shared" si="11"/>
        <v>3.9473684210526314</v>
      </c>
      <c r="N80" s="55">
        <f t="shared" si="12"/>
        <v>101.5982564475118</v>
      </c>
    </row>
    <row r="81" spans="1:14" ht="15.75" customHeight="1">
      <c r="A81" s="51" t="s">
        <v>539</v>
      </c>
      <c r="B81" s="52" t="s">
        <v>82</v>
      </c>
      <c r="C81" s="53">
        <v>177.32</v>
      </c>
      <c r="D81" s="54">
        <v>2840</v>
      </c>
      <c r="E81" s="54">
        <f t="shared" si="17"/>
        <v>10966</v>
      </c>
      <c r="F81" s="54">
        <v>5511</v>
      </c>
      <c r="G81" s="54">
        <v>5455</v>
      </c>
      <c r="H81" s="55">
        <f t="shared" si="13"/>
        <v>81.53766079262398</v>
      </c>
      <c r="I81" s="56">
        <f aca="true" t="shared" si="19" ref="I81:I90">D81/$C$78</f>
        <v>16.016241822693438</v>
      </c>
      <c r="J81" s="57">
        <f t="shared" si="18"/>
        <v>61.84299571396346</v>
      </c>
      <c r="K81" s="54">
        <f t="shared" si="10"/>
        <v>-134</v>
      </c>
      <c r="L81" s="57">
        <f t="shared" si="14"/>
        <v>-1.2072072072072073</v>
      </c>
      <c r="M81" s="57">
        <f t="shared" si="11"/>
        <v>3.861267605633803</v>
      </c>
      <c r="N81" s="55">
        <f t="shared" si="12"/>
        <v>101.02658111824014</v>
      </c>
    </row>
    <row r="82" spans="1:14" ht="15.75" customHeight="1">
      <c r="A82" s="51"/>
      <c r="B82" s="52" t="s">
        <v>83</v>
      </c>
      <c r="C82" s="53"/>
      <c r="D82" s="54">
        <v>2846</v>
      </c>
      <c r="E82" s="54">
        <f t="shared" si="17"/>
        <v>10907</v>
      </c>
      <c r="F82" s="54">
        <v>5485</v>
      </c>
      <c r="G82" s="54">
        <v>5422</v>
      </c>
      <c r="H82" s="55">
        <f t="shared" si="13"/>
        <v>81.09896646590823</v>
      </c>
      <c r="I82" s="56">
        <f t="shared" si="19"/>
        <v>16.05007895330476</v>
      </c>
      <c r="J82" s="57">
        <f t="shared" si="18"/>
        <v>61.51026392961877</v>
      </c>
      <c r="K82" s="54">
        <f t="shared" si="10"/>
        <v>-59</v>
      </c>
      <c r="L82" s="57">
        <f t="shared" si="14"/>
        <v>-0.5380266277585264</v>
      </c>
      <c r="M82" s="57">
        <f t="shared" si="11"/>
        <v>3.832396345748419</v>
      </c>
      <c r="N82" s="55">
        <f t="shared" si="12"/>
        <v>101.16193286610107</v>
      </c>
    </row>
    <row r="83" spans="1:14" ht="15.75" customHeight="1">
      <c r="A83" s="51"/>
      <c r="B83" s="52" t="s">
        <v>84</v>
      </c>
      <c r="C83" s="53"/>
      <c r="D83" s="54">
        <v>2866</v>
      </c>
      <c r="E83" s="54">
        <f t="shared" si="17"/>
        <v>10875</v>
      </c>
      <c r="F83" s="54">
        <v>5468</v>
      </c>
      <c r="G83" s="54">
        <v>5407</v>
      </c>
      <c r="H83" s="55">
        <f t="shared" si="13"/>
        <v>80.86103055989292</v>
      </c>
      <c r="I83" s="56">
        <f t="shared" si="19"/>
        <v>16.16286938867584</v>
      </c>
      <c r="J83" s="57">
        <f t="shared" si="18"/>
        <v>61.32979923302504</v>
      </c>
      <c r="K83" s="54">
        <f t="shared" si="10"/>
        <v>-32</v>
      </c>
      <c r="L83" s="57">
        <f t="shared" si="14"/>
        <v>-0.2933895663335473</v>
      </c>
      <c r="M83" s="57">
        <f t="shared" si="11"/>
        <v>3.7944870900209353</v>
      </c>
      <c r="N83" s="55">
        <f t="shared" si="12"/>
        <v>101.12816719067875</v>
      </c>
    </row>
    <row r="84" spans="1:14" ht="15.75" customHeight="1">
      <c r="A84" s="51"/>
      <c r="B84" s="52" t="s">
        <v>546</v>
      </c>
      <c r="C84" s="53"/>
      <c r="D84" s="54">
        <v>2875</v>
      </c>
      <c r="E84" s="54">
        <f t="shared" si="17"/>
        <v>10771</v>
      </c>
      <c r="F84" s="54">
        <v>5420</v>
      </c>
      <c r="G84" s="54">
        <v>5351</v>
      </c>
      <c r="H84" s="55">
        <f t="shared" si="13"/>
        <v>80.08773886534314</v>
      </c>
      <c r="I84" s="56">
        <f t="shared" si="19"/>
        <v>16.213625084592827</v>
      </c>
      <c r="J84" s="57">
        <f t="shared" si="18"/>
        <v>60.743288969095424</v>
      </c>
      <c r="K84" s="54">
        <f t="shared" si="10"/>
        <v>-104</v>
      </c>
      <c r="L84" s="57">
        <f t="shared" si="14"/>
        <v>-0.9563218390804598</v>
      </c>
      <c r="M84" s="57">
        <f t="shared" si="11"/>
        <v>3.7464347826086954</v>
      </c>
      <c r="N84" s="55">
        <f t="shared" si="12"/>
        <v>101.28947860213044</v>
      </c>
    </row>
    <row r="85" spans="1:14" ht="15.75" customHeight="1">
      <c r="A85" s="51"/>
      <c r="B85" s="52" t="s">
        <v>547</v>
      </c>
      <c r="C85" s="53"/>
      <c r="D85" s="54">
        <v>2901</v>
      </c>
      <c r="E85" s="54">
        <f t="shared" si="17"/>
        <v>10745</v>
      </c>
      <c r="F85" s="54">
        <v>5415</v>
      </c>
      <c r="G85" s="54">
        <v>5330</v>
      </c>
      <c r="H85" s="55">
        <f t="shared" si="13"/>
        <v>79.8944159417057</v>
      </c>
      <c r="I85" s="56">
        <f t="shared" si="19"/>
        <v>16.36025265057523</v>
      </c>
      <c r="J85" s="57">
        <f t="shared" si="18"/>
        <v>60.59666140311302</v>
      </c>
      <c r="K85" s="54">
        <f t="shared" si="10"/>
        <v>-26</v>
      </c>
      <c r="L85" s="57">
        <f t="shared" si="14"/>
        <v>-0.24138891467830287</v>
      </c>
      <c r="M85" s="57">
        <f t="shared" si="11"/>
        <v>3.703895208548776</v>
      </c>
      <c r="N85" s="55">
        <f t="shared" si="12"/>
        <v>101.59474671669794</v>
      </c>
    </row>
    <row r="86" spans="1:14" s="51" customFormat="1" ht="15.75" customHeight="1">
      <c r="A86" s="51" t="s">
        <v>539</v>
      </c>
      <c r="B86" s="52" t="s">
        <v>87</v>
      </c>
      <c r="C86" s="53">
        <v>177.32</v>
      </c>
      <c r="D86" s="54">
        <v>2894</v>
      </c>
      <c r="E86" s="54">
        <f t="shared" si="17"/>
        <v>10636</v>
      </c>
      <c r="F86" s="54">
        <v>5322</v>
      </c>
      <c r="G86" s="54">
        <v>5314</v>
      </c>
      <c r="H86" s="55">
        <f t="shared" si="13"/>
        <v>79.08394676184102</v>
      </c>
      <c r="I86" s="56">
        <f t="shared" si="19"/>
        <v>16.320775998195355</v>
      </c>
      <c r="J86" s="57">
        <f t="shared" si="18"/>
        <v>59.98195353034063</v>
      </c>
      <c r="K86" s="54">
        <f t="shared" si="10"/>
        <v>-109</v>
      </c>
      <c r="L86" s="57">
        <f>K86/E85%</f>
        <v>-1.0144253140995811</v>
      </c>
      <c r="M86" s="57">
        <f>E86/D86</f>
        <v>3.67519004837595</v>
      </c>
      <c r="N86" s="55">
        <f>F86/G86%</f>
        <v>100.15054572826496</v>
      </c>
    </row>
    <row r="87" spans="2:14" s="51" customFormat="1" ht="15.75" customHeight="1">
      <c r="B87" s="52" t="s">
        <v>548</v>
      </c>
      <c r="C87" s="53"/>
      <c r="D87" s="54">
        <v>2891</v>
      </c>
      <c r="E87" s="54">
        <f t="shared" si="17"/>
        <v>10519</v>
      </c>
      <c r="F87" s="54">
        <v>5249</v>
      </c>
      <c r="G87" s="54">
        <v>5270</v>
      </c>
      <c r="H87" s="55">
        <f t="shared" si="13"/>
        <v>78.21399360547252</v>
      </c>
      <c r="I87" s="56">
        <f t="shared" si="19"/>
        <v>16.303857432889693</v>
      </c>
      <c r="J87" s="57">
        <f t="shared" si="18"/>
        <v>59.32212948341981</v>
      </c>
      <c r="K87" s="54">
        <f t="shared" si="10"/>
        <v>-117</v>
      </c>
      <c r="L87" s="57">
        <f>K87/E86%</f>
        <v>-1.1000376081233547</v>
      </c>
      <c r="M87" s="57">
        <f>E87/D87</f>
        <v>3.6385333794534764</v>
      </c>
      <c r="N87" s="55">
        <f>F87/G87%</f>
        <v>99.60151802656546</v>
      </c>
    </row>
    <row r="88" spans="1:256" s="60" customFormat="1" ht="15.75" customHeight="1">
      <c r="A88" s="51"/>
      <c r="B88" s="58" t="s">
        <v>549</v>
      </c>
      <c r="C88" s="53"/>
      <c r="D88" s="54">
        <v>2893</v>
      </c>
      <c r="E88" s="54">
        <f t="shared" si="17"/>
        <v>10424</v>
      </c>
      <c r="F88" s="54">
        <v>5206</v>
      </c>
      <c r="G88" s="54">
        <v>5218</v>
      </c>
      <c r="H88" s="55">
        <f t="shared" si="13"/>
        <v>77.50762138448955</v>
      </c>
      <c r="I88" s="56">
        <f t="shared" si="19"/>
        <v>16.3151364764268</v>
      </c>
      <c r="J88" s="57">
        <f t="shared" si="18"/>
        <v>58.78637491540717</v>
      </c>
      <c r="K88" s="54">
        <f>E88-E87</f>
        <v>-95</v>
      </c>
      <c r="L88" s="57">
        <f>K88/E87%</f>
        <v>-0.9031276737332447</v>
      </c>
      <c r="M88" s="57">
        <f>E88/D88</f>
        <v>3.603180089872105</v>
      </c>
      <c r="N88" s="55">
        <f>F88/G88%</f>
        <v>99.77002683020315</v>
      </c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</row>
    <row r="89" spans="1:256" s="60" customFormat="1" ht="15.75" customHeight="1">
      <c r="A89" s="51"/>
      <c r="B89" s="58" t="s">
        <v>383</v>
      </c>
      <c r="C89" s="53"/>
      <c r="D89" s="54">
        <v>2918</v>
      </c>
      <c r="E89" s="54">
        <f t="shared" si="17"/>
        <v>10345</v>
      </c>
      <c r="F89" s="54">
        <v>5173</v>
      </c>
      <c r="G89" s="54">
        <v>5172</v>
      </c>
      <c r="H89" s="55">
        <f t="shared" si="13"/>
        <v>76.92021711651424</v>
      </c>
      <c r="I89" s="56">
        <f t="shared" si="19"/>
        <v>16.45612452064065</v>
      </c>
      <c r="J89" s="57">
        <f t="shared" si="18"/>
        <v>58.34085269569141</v>
      </c>
      <c r="K89" s="54">
        <f t="shared" si="10"/>
        <v>-79</v>
      </c>
      <c r="L89" s="57">
        <v>-0.1754087555546106</v>
      </c>
      <c r="M89" s="57">
        <v>3.098020455295282</v>
      </c>
      <c r="N89" s="55">
        <v>96.96480261777909</v>
      </c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</row>
    <row r="90" spans="1:256" s="60" customFormat="1" ht="15.75" customHeight="1">
      <c r="A90" s="51"/>
      <c r="B90" s="58" t="s">
        <v>414</v>
      </c>
      <c r="C90" s="53"/>
      <c r="D90" s="54">
        <v>2941</v>
      </c>
      <c r="E90" s="54">
        <f>SUM(F90:G90)</f>
        <v>10236</v>
      </c>
      <c r="F90" s="54">
        <v>5130</v>
      </c>
      <c r="G90" s="54">
        <v>5106</v>
      </c>
      <c r="H90" s="55">
        <f t="shared" si="13"/>
        <v>76.10974793664955</v>
      </c>
      <c r="I90" s="56">
        <f t="shared" si="19"/>
        <v>16.585833521317394</v>
      </c>
      <c r="J90" s="57">
        <f>E90/$C$78</f>
        <v>57.72614482291902</v>
      </c>
      <c r="K90" s="54">
        <f>E90-E89</f>
        <v>-109</v>
      </c>
      <c r="L90" s="57">
        <f>K90/E88%</f>
        <v>-1.045663852647736</v>
      </c>
      <c r="M90" s="57">
        <f>E90/D90</f>
        <v>3.480448826929616</v>
      </c>
      <c r="N90" s="55">
        <f>F90/G90%</f>
        <v>100.47003525264394</v>
      </c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  <c r="IV90" s="51"/>
    </row>
    <row r="91" spans="1:256" s="270" customFormat="1" ht="15.75" customHeight="1">
      <c r="A91" s="266" t="s">
        <v>529</v>
      </c>
      <c r="B91" s="267" t="s">
        <v>493</v>
      </c>
      <c r="C91" s="268">
        <v>177.32</v>
      </c>
      <c r="D91" s="61">
        <v>2901</v>
      </c>
      <c r="E91" s="61">
        <v>10139</v>
      </c>
      <c r="F91" s="61">
        <v>5071</v>
      </c>
      <c r="G91" s="61">
        <v>5068</v>
      </c>
      <c r="H91" s="62">
        <f>E91/$E$58%</f>
        <v>75.38850472154063</v>
      </c>
      <c r="I91" s="63">
        <f>D91/$C$91</f>
        <v>16.36025265057523</v>
      </c>
      <c r="J91" s="64">
        <f>E91/$C$91</f>
        <v>57.179111211369275</v>
      </c>
      <c r="K91" s="61">
        <f>E91-E90</f>
        <v>-97</v>
      </c>
      <c r="L91" s="64">
        <f>K91/E89%</f>
        <v>-0.9376510391493474</v>
      </c>
      <c r="M91" s="64">
        <f>E91/D91</f>
        <v>3.4950017235436057</v>
      </c>
      <c r="N91" s="62">
        <f>F91/G91%</f>
        <v>100.05919494869771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  <c r="CI91" s="269"/>
      <c r="CJ91" s="269"/>
      <c r="CK91" s="269"/>
      <c r="CL91" s="269"/>
      <c r="CM91" s="269"/>
      <c r="CN91" s="269"/>
      <c r="CO91" s="269"/>
      <c r="CP91" s="269"/>
      <c r="CQ91" s="269"/>
      <c r="CR91" s="269"/>
      <c r="CS91" s="269"/>
      <c r="CT91" s="269"/>
      <c r="CU91" s="269"/>
      <c r="CV91" s="269"/>
      <c r="CW91" s="269"/>
      <c r="CX91" s="269"/>
      <c r="CY91" s="269"/>
      <c r="CZ91" s="269"/>
      <c r="DA91" s="269"/>
      <c r="DB91" s="269"/>
      <c r="DC91" s="269"/>
      <c r="DD91" s="269"/>
      <c r="DE91" s="269"/>
      <c r="DF91" s="269"/>
      <c r="DG91" s="269"/>
      <c r="DH91" s="269"/>
      <c r="DI91" s="269"/>
      <c r="DJ91" s="269"/>
      <c r="DK91" s="269"/>
      <c r="DL91" s="269"/>
      <c r="DM91" s="269"/>
      <c r="DN91" s="269"/>
      <c r="DO91" s="269"/>
      <c r="DP91" s="269"/>
      <c r="DQ91" s="269"/>
      <c r="DR91" s="269"/>
      <c r="DS91" s="269"/>
      <c r="DT91" s="269"/>
      <c r="DU91" s="269"/>
      <c r="DV91" s="269"/>
      <c r="DW91" s="269"/>
      <c r="DX91" s="269"/>
      <c r="DY91" s="269"/>
      <c r="DZ91" s="269"/>
      <c r="EA91" s="269"/>
      <c r="EB91" s="269"/>
      <c r="EC91" s="269"/>
      <c r="ED91" s="269"/>
      <c r="EE91" s="269"/>
      <c r="EF91" s="269"/>
      <c r="EG91" s="269"/>
      <c r="EH91" s="269"/>
      <c r="EI91" s="269"/>
      <c r="EJ91" s="269"/>
      <c r="EK91" s="269"/>
      <c r="EL91" s="269"/>
      <c r="EM91" s="269"/>
      <c r="EN91" s="269"/>
      <c r="EO91" s="269"/>
      <c r="EP91" s="269"/>
      <c r="EQ91" s="269"/>
      <c r="ER91" s="269"/>
      <c r="ES91" s="269"/>
      <c r="ET91" s="269"/>
      <c r="EU91" s="269"/>
      <c r="EV91" s="269"/>
      <c r="EW91" s="269"/>
      <c r="EX91" s="269"/>
      <c r="EY91" s="269"/>
      <c r="EZ91" s="269"/>
      <c r="FA91" s="269"/>
      <c r="FB91" s="269"/>
      <c r="FC91" s="269"/>
      <c r="FD91" s="269"/>
      <c r="FE91" s="269"/>
      <c r="FF91" s="269"/>
      <c r="FG91" s="269"/>
      <c r="FH91" s="269"/>
      <c r="FI91" s="269"/>
      <c r="FJ91" s="269"/>
      <c r="FK91" s="269"/>
      <c r="FL91" s="269"/>
      <c r="FM91" s="269"/>
      <c r="FN91" s="269"/>
      <c r="FO91" s="269"/>
      <c r="FP91" s="269"/>
      <c r="FQ91" s="269"/>
      <c r="FR91" s="269"/>
      <c r="FS91" s="269"/>
      <c r="FT91" s="269"/>
      <c r="FU91" s="269"/>
      <c r="FV91" s="269"/>
      <c r="FW91" s="269"/>
      <c r="FX91" s="269"/>
      <c r="FY91" s="269"/>
      <c r="FZ91" s="269"/>
      <c r="GA91" s="269"/>
      <c r="GB91" s="269"/>
      <c r="GC91" s="269"/>
      <c r="GD91" s="269"/>
      <c r="GE91" s="269"/>
      <c r="GF91" s="269"/>
      <c r="GG91" s="269"/>
      <c r="GH91" s="269"/>
      <c r="GI91" s="269"/>
      <c r="GJ91" s="269"/>
      <c r="GK91" s="269"/>
      <c r="GL91" s="269"/>
      <c r="GM91" s="269"/>
      <c r="GN91" s="269"/>
      <c r="GO91" s="269"/>
      <c r="GP91" s="269"/>
      <c r="GQ91" s="269"/>
      <c r="GR91" s="269"/>
      <c r="GS91" s="269"/>
      <c r="GT91" s="269"/>
      <c r="GU91" s="269"/>
      <c r="GV91" s="269"/>
      <c r="GW91" s="269"/>
      <c r="GX91" s="269"/>
      <c r="GY91" s="269"/>
      <c r="GZ91" s="269"/>
      <c r="HA91" s="269"/>
      <c r="HB91" s="269"/>
      <c r="HC91" s="269"/>
      <c r="HD91" s="269"/>
      <c r="HE91" s="269"/>
      <c r="HF91" s="269"/>
      <c r="HG91" s="269"/>
      <c r="HH91" s="269"/>
      <c r="HI91" s="269"/>
      <c r="HJ91" s="269"/>
      <c r="HK91" s="269"/>
      <c r="HL91" s="269"/>
      <c r="HM91" s="269"/>
      <c r="HN91" s="269"/>
      <c r="HO91" s="269"/>
      <c r="HP91" s="269"/>
      <c r="HQ91" s="269"/>
      <c r="HR91" s="269"/>
      <c r="HS91" s="269"/>
      <c r="HT91" s="269"/>
      <c r="HU91" s="269"/>
      <c r="HV91" s="269"/>
      <c r="HW91" s="269"/>
      <c r="HX91" s="269"/>
      <c r="HY91" s="269"/>
      <c r="HZ91" s="269"/>
      <c r="IA91" s="269"/>
      <c r="IB91" s="269"/>
      <c r="IC91" s="269"/>
      <c r="ID91" s="269"/>
      <c r="IE91" s="269"/>
      <c r="IF91" s="269"/>
      <c r="IG91" s="269"/>
      <c r="IH91" s="269"/>
      <c r="II91" s="269"/>
      <c r="IJ91" s="269"/>
      <c r="IK91" s="269"/>
      <c r="IL91" s="269"/>
      <c r="IM91" s="269"/>
      <c r="IN91" s="269"/>
      <c r="IO91" s="269"/>
      <c r="IP91" s="269"/>
      <c r="IQ91" s="269"/>
      <c r="IR91" s="269"/>
      <c r="IS91" s="269"/>
      <c r="IT91" s="269"/>
      <c r="IU91" s="269"/>
      <c r="IV91" s="269"/>
    </row>
    <row r="92" spans="1:4" ht="13.5" customHeight="1">
      <c r="A92" s="633" t="s">
        <v>496</v>
      </c>
      <c r="B92" s="633"/>
      <c r="C92" s="633"/>
      <c r="D92" s="633"/>
    </row>
    <row r="93" ht="12">
      <c r="A93" s="43" t="s">
        <v>318</v>
      </c>
    </row>
  </sheetData>
  <mergeCells count="32">
    <mergeCell ref="I3:I4"/>
    <mergeCell ref="J3:J4"/>
    <mergeCell ref="A1:H1"/>
    <mergeCell ref="D3:D4"/>
    <mergeCell ref="C3:C4"/>
    <mergeCell ref="A3:B4"/>
    <mergeCell ref="E3:G3"/>
    <mergeCell ref="H3:H4"/>
    <mergeCell ref="A2:C2"/>
    <mergeCell ref="K3:K4"/>
    <mergeCell ref="L3:L4"/>
    <mergeCell ref="M3:M4"/>
    <mergeCell ref="N3:N4"/>
    <mergeCell ref="A54:H54"/>
    <mergeCell ref="A56:B57"/>
    <mergeCell ref="C56:C57"/>
    <mergeCell ref="D56:D57"/>
    <mergeCell ref="E56:G56"/>
    <mergeCell ref="H56:H57"/>
    <mergeCell ref="A55:C55"/>
    <mergeCell ref="A92:D92"/>
    <mergeCell ref="M56:M57"/>
    <mergeCell ref="N56:N57"/>
    <mergeCell ref="I56:I57"/>
    <mergeCell ref="J56:J57"/>
    <mergeCell ref="K56:K57"/>
    <mergeCell ref="L56:L57"/>
    <mergeCell ref="V9:W9"/>
    <mergeCell ref="V21:W21"/>
    <mergeCell ref="V20:W20"/>
    <mergeCell ref="V16:W16"/>
    <mergeCell ref="V13:W13"/>
  </mergeCells>
  <printOptions/>
  <pageMargins left="0.75" right="0.78" top="0.48" bottom="0.39" header="0.22" footer="0.21"/>
  <pageSetup horizontalDpi="600" verticalDpi="600" orientation="portrait" pageOrder="overThenDown" paperSize="9" r:id="rId1"/>
  <rowBreaks count="1" manualBreakCount="1">
    <brk id="49" max="13" man="1"/>
  </rowBreaks>
  <colBreaks count="1" manualBreakCount="1">
    <brk id="54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2"/>
  <sheetViews>
    <sheetView workbookViewId="0" topLeftCell="A1">
      <selection activeCell="A1" sqref="A1:J1"/>
    </sheetView>
  </sheetViews>
  <sheetFormatPr defaultColWidth="9.00390625" defaultRowHeight="13.5"/>
  <cols>
    <col min="1" max="1" width="9.375" style="4" customWidth="1"/>
    <col min="2" max="10" width="8.625" style="4" customWidth="1"/>
    <col min="11" max="22" width="7.25390625" style="4" customWidth="1"/>
    <col min="23" max="16384" width="9.00390625" style="4" customWidth="1"/>
  </cols>
  <sheetData>
    <row r="1" spans="1:22" s="1" customFormat="1" ht="21.75" customHeight="1">
      <c r="A1" s="622" t="s">
        <v>425</v>
      </c>
      <c r="B1" s="622"/>
      <c r="C1" s="622"/>
      <c r="D1" s="622"/>
      <c r="E1" s="622"/>
      <c r="F1" s="622"/>
      <c r="G1" s="622"/>
      <c r="H1" s="622"/>
      <c r="I1" s="622"/>
      <c r="J1" s="622"/>
      <c r="K1" s="623" t="s">
        <v>426</v>
      </c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</row>
    <row r="2" s="2" customFormat="1" ht="15" customHeight="1">
      <c r="V2" s="3" t="s">
        <v>482</v>
      </c>
    </row>
    <row r="3" spans="1:22" s="29" customFormat="1" ht="15" customHeight="1">
      <c r="A3" s="603" t="s">
        <v>427</v>
      </c>
      <c r="B3" s="604" t="s">
        <v>428</v>
      </c>
      <c r="C3" s="604"/>
      <c r="D3" s="604"/>
      <c r="E3" s="604"/>
      <c r="F3" s="604"/>
      <c r="G3" s="604"/>
      <c r="H3" s="604"/>
      <c r="I3" s="604"/>
      <c r="J3" s="609"/>
      <c r="K3" s="603" t="s">
        <v>429</v>
      </c>
      <c r="L3" s="604"/>
      <c r="M3" s="604"/>
      <c r="N3" s="604"/>
      <c r="O3" s="604"/>
      <c r="P3" s="604"/>
      <c r="Q3" s="604"/>
      <c r="R3" s="604"/>
      <c r="S3" s="604"/>
      <c r="T3" s="604" t="s">
        <v>430</v>
      </c>
      <c r="U3" s="604"/>
      <c r="V3" s="609"/>
    </row>
    <row r="4" spans="1:22" s="29" customFormat="1" ht="15" customHeight="1">
      <c r="A4" s="603"/>
      <c r="B4" s="604" t="s">
        <v>431</v>
      </c>
      <c r="C4" s="604"/>
      <c r="D4" s="604"/>
      <c r="E4" s="604" t="s">
        <v>432</v>
      </c>
      <c r="F4" s="604"/>
      <c r="G4" s="604"/>
      <c r="H4" s="604" t="s">
        <v>433</v>
      </c>
      <c r="I4" s="604"/>
      <c r="J4" s="609"/>
      <c r="K4" s="603" t="s">
        <v>434</v>
      </c>
      <c r="L4" s="604"/>
      <c r="M4" s="604"/>
      <c r="N4" s="604" t="s">
        <v>435</v>
      </c>
      <c r="O4" s="604"/>
      <c r="P4" s="604"/>
      <c r="Q4" s="604" t="s">
        <v>436</v>
      </c>
      <c r="R4" s="604"/>
      <c r="S4" s="604"/>
      <c r="T4" s="604"/>
      <c r="U4" s="604"/>
      <c r="V4" s="609"/>
    </row>
    <row r="5" spans="1:22" s="29" customFormat="1" ht="15" customHeight="1">
      <c r="A5" s="603"/>
      <c r="B5" s="67" t="s">
        <v>371</v>
      </c>
      <c r="C5" s="67" t="s">
        <v>378</v>
      </c>
      <c r="D5" s="67" t="s">
        <v>379</v>
      </c>
      <c r="E5" s="67" t="s">
        <v>371</v>
      </c>
      <c r="F5" s="67" t="s">
        <v>378</v>
      </c>
      <c r="G5" s="67" t="s">
        <v>379</v>
      </c>
      <c r="H5" s="67" t="s">
        <v>371</v>
      </c>
      <c r="I5" s="67" t="s">
        <v>378</v>
      </c>
      <c r="J5" s="334" t="s">
        <v>379</v>
      </c>
      <c r="K5" s="66" t="s">
        <v>371</v>
      </c>
      <c r="L5" s="67" t="s">
        <v>378</v>
      </c>
      <c r="M5" s="67" t="s">
        <v>379</v>
      </c>
      <c r="N5" s="67" t="s">
        <v>371</v>
      </c>
      <c r="O5" s="67" t="s">
        <v>378</v>
      </c>
      <c r="P5" s="67" t="s">
        <v>379</v>
      </c>
      <c r="Q5" s="67" t="s">
        <v>371</v>
      </c>
      <c r="R5" s="67" t="s">
        <v>378</v>
      </c>
      <c r="S5" s="67" t="s">
        <v>379</v>
      </c>
      <c r="T5" s="67" t="s">
        <v>371</v>
      </c>
      <c r="U5" s="67" t="s">
        <v>378</v>
      </c>
      <c r="V5" s="334" t="s">
        <v>379</v>
      </c>
    </row>
    <row r="6" spans="1:22" s="30" customFormat="1" ht="15" customHeight="1">
      <c r="A6" s="359" t="s">
        <v>437</v>
      </c>
      <c r="B6" s="348">
        <f aca="true" t="shared" si="0" ref="B6:B20">SUM(C6:D6)</f>
        <v>183</v>
      </c>
      <c r="C6" s="348">
        <v>88</v>
      </c>
      <c r="D6" s="348">
        <v>95</v>
      </c>
      <c r="E6" s="348">
        <f aca="true" t="shared" si="1" ref="E6:E20">SUM(F6:G6)</f>
        <v>246</v>
      </c>
      <c r="F6" s="348">
        <v>130</v>
      </c>
      <c r="G6" s="348">
        <v>116</v>
      </c>
      <c r="H6" s="349">
        <f aca="true" t="shared" si="2" ref="H6:J20">B6-E6</f>
        <v>-63</v>
      </c>
      <c r="I6" s="349">
        <f t="shared" si="2"/>
        <v>-42</v>
      </c>
      <c r="J6" s="350">
        <f t="shared" si="2"/>
        <v>-21</v>
      </c>
      <c r="K6" s="351">
        <f aca="true" t="shared" si="3" ref="K6:K15">SUM(L6:M6)</f>
        <v>615</v>
      </c>
      <c r="L6" s="348">
        <v>295</v>
      </c>
      <c r="M6" s="348">
        <v>320</v>
      </c>
      <c r="N6" s="348">
        <f aca="true" t="shared" si="4" ref="N6:N20">SUM(O6:P6)</f>
        <v>633</v>
      </c>
      <c r="O6" s="348">
        <v>327</v>
      </c>
      <c r="P6" s="348">
        <v>306</v>
      </c>
      <c r="Q6" s="349">
        <f aca="true" t="shared" si="5" ref="Q6:S15">K6-N6</f>
        <v>-18</v>
      </c>
      <c r="R6" s="349">
        <f t="shared" si="5"/>
        <v>-32</v>
      </c>
      <c r="S6" s="349">
        <f t="shared" si="5"/>
        <v>14</v>
      </c>
      <c r="T6" s="349">
        <f aca="true" t="shared" si="6" ref="T6:V15">H6+Q6</f>
        <v>-81</v>
      </c>
      <c r="U6" s="349">
        <f t="shared" si="6"/>
        <v>-74</v>
      </c>
      <c r="V6" s="350">
        <f t="shared" si="6"/>
        <v>-7</v>
      </c>
    </row>
    <row r="7" spans="1:22" s="29" customFormat="1" ht="15" customHeight="1">
      <c r="A7" s="360" t="s">
        <v>438</v>
      </c>
      <c r="B7" s="76">
        <f t="shared" si="0"/>
        <v>103</v>
      </c>
      <c r="C7" s="76">
        <v>50</v>
      </c>
      <c r="D7" s="76">
        <v>53</v>
      </c>
      <c r="E7" s="76">
        <f t="shared" si="1"/>
        <v>130</v>
      </c>
      <c r="F7" s="76">
        <v>69</v>
      </c>
      <c r="G7" s="76">
        <v>61</v>
      </c>
      <c r="H7" s="101">
        <f t="shared" si="2"/>
        <v>-27</v>
      </c>
      <c r="I7" s="101">
        <f t="shared" si="2"/>
        <v>-19</v>
      </c>
      <c r="J7" s="320">
        <f t="shared" si="2"/>
        <v>-8</v>
      </c>
      <c r="K7" s="158">
        <f t="shared" si="3"/>
        <v>340</v>
      </c>
      <c r="L7" s="76">
        <v>173</v>
      </c>
      <c r="M7" s="76">
        <v>167</v>
      </c>
      <c r="N7" s="76">
        <f t="shared" si="4"/>
        <v>341</v>
      </c>
      <c r="O7" s="76">
        <v>172</v>
      </c>
      <c r="P7" s="76">
        <v>169</v>
      </c>
      <c r="Q7" s="101">
        <f t="shared" si="5"/>
        <v>-1</v>
      </c>
      <c r="R7" s="101">
        <f t="shared" si="5"/>
        <v>1</v>
      </c>
      <c r="S7" s="101">
        <f t="shared" si="5"/>
        <v>-2</v>
      </c>
      <c r="T7" s="101">
        <f t="shared" si="6"/>
        <v>-28</v>
      </c>
      <c r="U7" s="101">
        <f t="shared" si="6"/>
        <v>-18</v>
      </c>
      <c r="V7" s="320">
        <f t="shared" si="6"/>
        <v>-10</v>
      </c>
    </row>
    <row r="8" spans="1:22" s="29" customFormat="1" ht="15" customHeight="1">
      <c r="A8" s="360" t="s">
        <v>439</v>
      </c>
      <c r="B8" s="76">
        <f t="shared" si="0"/>
        <v>19</v>
      </c>
      <c r="C8" s="76">
        <v>7</v>
      </c>
      <c r="D8" s="76">
        <v>12</v>
      </c>
      <c r="E8" s="76">
        <f t="shared" si="1"/>
        <v>70</v>
      </c>
      <c r="F8" s="76">
        <v>31</v>
      </c>
      <c r="G8" s="76">
        <v>39</v>
      </c>
      <c r="H8" s="101">
        <f t="shared" si="2"/>
        <v>-51</v>
      </c>
      <c r="I8" s="101">
        <f t="shared" si="2"/>
        <v>-24</v>
      </c>
      <c r="J8" s="320">
        <f t="shared" si="2"/>
        <v>-27</v>
      </c>
      <c r="K8" s="158">
        <f t="shared" si="3"/>
        <v>61</v>
      </c>
      <c r="L8" s="76">
        <v>33</v>
      </c>
      <c r="M8" s="76">
        <v>28</v>
      </c>
      <c r="N8" s="76">
        <f t="shared" si="4"/>
        <v>53</v>
      </c>
      <c r="O8" s="76">
        <v>25</v>
      </c>
      <c r="P8" s="76">
        <v>28</v>
      </c>
      <c r="Q8" s="101">
        <f t="shared" si="5"/>
        <v>8</v>
      </c>
      <c r="R8" s="101">
        <f t="shared" si="5"/>
        <v>8</v>
      </c>
      <c r="S8" s="101">
        <f t="shared" si="5"/>
        <v>0</v>
      </c>
      <c r="T8" s="101">
        <f t="shared" si="6"/>
        <v>-43</v>
      </c>
      <c r="U8" s="101">
        <f t="shared" si="6"/>
        <v>-16</v>
      </c>
      <c r="V8" s="320">
        <f t="shared" si="6"/>
        <v>-27</v>
      </c>
    </row>
    <row r="9" spans="1:23" s="29" customFormat="1" ht="15" customHeight="1">
      <c r="A9" s="360" t="s">
        <v>440</v>
      </c>
      <c r="B9" s="76">
        <f t="shared" si="0"/>
        <v>105</v>
      </c>
      <c r="C9" s="76">
        <v>59</v>
      </c>
      <c r="D9" s="76">
        <v>46</v>
      </c>
      <c r="E9" s="76">
        <f t="shared" si="1"/>
        <v>124</v>
      </c>
      <c r="F9" s="76">
        <v>61</v>
      </c>
      <c r="G9" s="76">
        <v>63</v>
      </c>
      <c r="H9" s="101">
        <f t="shared" si="2"/>
        <v>-19</v>
      </c>
      <c r="I9" s="101">
        <f t="shared" si="2"/>
        <v>-2</v>
      </c>
      <c r="J9" s="320">
        <f t="shared" si="2"/>
        <v>-17</v>
      </c>
      <c r="K9" s="158">
        <f t="shared" si="3"/>
        <v>259</v>
      </c>
      <c r="L9" s="76">
        <v>124</v>
      </c>
      <c r="M9" s="76">
        <v>135</v>
      </c>
      <c r="N9" s="76">
        <f t="shared" si="4"/>
        <v>321</v>
      </c>
      <c r="O9" s="76">
        <v>180</v>
      </c>
      <c r="P9" s="76">
        <v>141</v>
      </c>
      <c r="Q9" s="101">
        <f t="shared" si="5"/>
        <v>-62</v>
      </c>
      <c r="R9" s="101">
        <f t="shared" si="5"/>
        <v>-56</v>
      </c>
      <c r="S9" s="101">
        <f t="shared" si="5"/>
        <v>-6</v>
      </c>
      <c r="T9" s="101">
        <f t="shared" si="6"/>
        <v>-81</v>
      </c>
      <c r="U9" s="101">
        <f t="shared" si="6"/>
        <v>-58</v>
      </c>
      <c r="V9" s="320">
        <f>J9+S9</f>
        <v>-23</v>
      </c>
      <c r="W9" s="354"/>
    </row>
    <row r="10" spans="1:23" s="29" customFormat="1" ht="15" customHeight="1">
      <c r="A10" s="360" t="s">
        <v>441</v>
      </c>
      <c r="B10" s="76">
        <f t="shared" si="0"/>
        <v>14</v>
      </c>
      <c r="C10" s="76">
        <v>7</v>
      </c>
      <c r="D10" s="76">
        <v>7</v>
      </c>
      <c r="E10" s="76">
        <f t="shared" si="1"/>
        <v>28</v>
      </c>
      <c r="F10" s="76">
        <v>16</v>
      </c>
      <c r="G10" s="76">
        <v>12</v>
      </c>
      <c r="H10" s="101">
        <f t="shared" si="2"/>
        <v>-14</v>
      </c>
      <c r="I10" s="101">
        <f t="shared" si="2"/>
        <v>-9</v>
      </c>
      <c r="J10" s="320">
        <f t="shared" si="2"/>
        <v>-5</v>
      </c>
      <c r="K10" s="158">
        <f t="shared" si="3"/>
        <v>48</v>
      </c>
      <c r="L10" s="76">
        <v>21</v>
      </c>
      <c r="M10" s="76">
        <v>27</v>
      </c>
      <c r="N10" s="76">
        <f t="shared" si="4"/>
        <v>59</v>
      </c>
      <c r="O10" s="76">
        <v>21</v>
      </c>
      <c r="P10" s="76">
        <v>38</v>
      </c>
      <c r="Q10" s="101">
        <f t="shared" si="5"/>
        <v>-11</v>
      </c>
      <c r="R10" s="101">
        <f t="shared" si="5"/>
        <v>0</v>
      </c>
      <c r="S10" s="101">
        <f t="shared" si="5"/>
        <v>-11</v>
      </c>
      <c r="T10" s="101">
        <f t="shared" si="6"/>
        <v>-25</v>
      </c>
      <c r="U10" s="101">
        <f t="shared" si="6"/>
        <v>-9</v>
      </c>
      <c r="V10" s="320">
        <f>J10+S10</f>
        <v>-16</v>
      </c>
      <c r="W10" s="354"/>
    </row>
    <row r="11" spans="1:23" s="29" customFormat="1" ht="15" customHeight="1">
      <c r="A11" s="360" t="s">
        <v>442</v>
      </c>
      <c r="B11" s="76">
        <f t="shared" si="0"/>
        <v>3</v>
      </c>
      <c r="C11" s="76">
        <v>0</v>
      </c>
      <c r="D11" s="76">
        <v>3</v>
      </c>
      <c r="E11" s="76">
        <f t="shared" si="1"/>
        <v>23</v>
      </c>
      <c r="F11" s="76">
        <v>12</v>
      </c>
      <c r="G11" s="76">
        <v>11</v>
      </c>
      <c r="H11" s="101">
        <f t="shared" si="2"/>
        <v>-20</v>
      </c>
      <c r="I11" s="101">
        <f t="shared" si="2"/>
        <v>-12</v>
      </c>
      <c r="J11" s="320">
        <f t="shared" si="2"/>
        <v>-8</v>
      </c>
      <c r="K11" s="158">
        <f t="shared" si="3"/>
        <v>22</v>
      </c>
      <c r="L11" s="76">
        <v>10</v>
      </c>
      <c r="M11" s="76">
        <v>12</v>
      </c>
      <c r="N11" s="76">
        <f t="shared" si="4"/>
        <v>37</v>
      </c>
      <c r="O11" s="76">
        <v>19</v>
      </c>
      <c r="P11" s="76">
        <v>18</v>
      </c>
      <c r="Q11" s="101">
        <f t="shared" si="5"/>
        <v>-15</v>
      </c>
      <c r="R11" s="101">
        <f t="shared" si="5"/>
        <v>-9</v>
      </c>
      <c r="S11" s="101">
        <f t="shared" si="5"/>
        <v>-6</v>
      </c>
      <c r="T11" s="101">
        <f t="shared" si="6"/>
        <v>-35</v>
      </c>
      <c r="U11" s="101">
        <f t="shared" si="6"/>
        <v>-21</v>
      </c>
      <c r="V11" s="320">
        <f>J11+S11</f>
        <v>-14</v>
      </c>
      <c r="W11" s="354"/>
    </row>
    <row r="12" spans="1:23" s="29" customFormat="1" ht="15" customHeight="1">
      <c r="A12" s="360" t="s">
        <v>443</v>
      </c>
      <c r="B12" s="76">
        <f t="shared" si="0"/>
        <v>15</v>
      </c>
      <c r="C12" s="76">
        <v>6</v>
      </c>
      <c r="D12" s="76">
        <v>9</v>
      </c>
      <c r="E12" s="76">
        <f t="shared" si="1"/>
        <v>24</v>
      </c>
      <c r="F12" s="76">
        <v>11</v>
      </c>
      <c r="G12" s="76">
        <v>13</v>
      </c>
      <c r="H12" s="101">
        <f t="shared" si="2"/>
        <v>-9</v>
      </c>
      <c r="I12" s="101">
        <f t="shared" si="2"/>
        <v>-5</v>
      </c>
      <c r="J12" s="320">
        <f t="shared" si="2"/>
        <v>-4</v>
      </c>
      <c r="K12" s="158">
        <f t="shared" si="3"/>
        <v>35</v>
      </c>
      <c r="L12" s="76">
        <v>16</v>
      </c>
      <c r="M12" s="76">
        <v>19</v>
      </c>
      <c r="N12" s="76">
        <f t="shared" si="4"/>
        <v>51</v>
      </c>
      <c r="O12" s="76">
        <v>26</v>
      </c>
      <c r="P12" s="76">
        <v>25</v>
      </c>
      <c r="Q12" s="101">
        <f t="shared" si="5"/>
        <v>-16</v>
      </c>
      <c r="R12" s="101">
        <f t="shared" si="5"/>
        <v>-10</v>
      </c>
      <c r="S12" s="101">
        <f t="shared" si="5"/>
        <v>-6</v>
      </c>
      <c r="T12" s="101">
        <f t="shared" si="6"/>
        <v>-25</v>
      </c>
      <c r="U12" s="101">
        <f t="shared" si="6"/>
        <v>-15</v>
      </c>
      <c r="V12" s="320">
        <f>J12+S12</f>
        <v>-10</v>
      </c>
      <c r="W12" s="354"/>
    </row>
    <row r="13" spans="1:23" s="29" customFormat="1" ht="15" customHeight="1">
      <c r="A13" s="360" t="s">
        <v>444</v>
      </c>
      <c r="B13" s="76">
        <f t="shared" si="0"/>
        <v>307</v>
      </c>
      <c r="C13" s="76">
        <v>143</v>
      </c>
      <c r="D13" s="76">
        <v>164</v>
      </c>
      <c r="E13" s="76">
        <f t="shared" si="1"/>
        <v>150</v>
      </c>
      <c r="F13" s="76">
        <v>84</v>
      </c>
      <c r="G13" s="76">
        <v>66</v>
      </c>
      <c r="H13" s="101">
        <f t="shared" si="2"/>
        <v>157</v>
      </c>
      <c r="I13" s="101">
        <f t="shared" si="2"/>
        <v>59</v>
      </c>
      <c r="J13" s="320">
        <f t="shared" si="2"/>
        <v>98</v>
      </c>
      <c r="K13" s="158">
        <f t="shared" si="3"/>
        <v>922</v>
      </c>
      <c r="L13" s="76">
        <v>499</v>
      </c>
      <c r="M13" s="76">
        <v>423</v>
      </c>
      <c r="N13" s="76">
        <f t="shared" si="4"/>
        <v>870</v>
      </c>
      <c r="O13" s="76">
        <v>474</v>
      </c>
      <c r="P13" s="76">
        <v>396</v>
      </c>
      <c r="Q13" s="101">
        <f t="shared" si="5"/>
        <v>52</v>
      </c>
      <c r="R13" s="101">
        <f t="shared" si="5"/>
        <v>25</v>
      </c>
      <c r="S13" s="101">
        <f t="shared" si="5"/>
        <v>27</v>
      </c>
      <c r="T13" s="101">
        <f t="shared" si="6"/>
        <v>209</v>
      </c>
      <c r="U13" s="101">
        <f t="shared" si="6"/>
        <v>84</v>
      </c>
      <c r="V13" s="320">
        <f>J13+S13</f>
        <v>125</v>
      </c>
      <c r="W13" s="354"/>
    </row>
    <row r="14" spans="1:22" s="29" customFormat="1" ht="15" customHeight="1">
      <c r="A14" s="360" t="s">
        <v>445</v>
      </c>
      <c r="B14" s="76">
        <f t="shared" si="0"/>
        <v>19</v>
      </c>
      <c r="C14" s="76">
        <v>11</v>
      </c>
      <c r="D14" s="76">
        <v>8</v>
      </c>
      <c r="E14" s="76">
        <f t="shared" si="1"/>
        <v>37</v>
      </c>
      <c r="F14" s="76">
        <v>20</v>
      </c>
      <c r="G14" s="76">
        <v>17</v>
      </c>
      <c r="H14" s="101">
        <f t="shared" si="2"/>
        <v>-18</v>
      </c>
      <c r="I14" s="101">
        <f t="shared" si="2"/>
        <v>-9</v>
      </c>
      <c r="J14" s="320">
        <f t="shared" si="2"/>
        <v>-9</v>
      </c>
      <c r="K14" s="158">
        <f t="shared" si="3"/>
        <v>54</v>
      </c>
      <c r="L14" s="76">
        <v>32</v>
      </c>
      <c r="M14" s="76">
        <v>22</v>
      </c>
      <c r="N14" s="76">
        <f t="shared" si="4"/>
        <v>69</v>
      </c>
      <c r="O14" s="76">
        <v>27</v>
      </c>
      <c r="P14" s="76">
        <v>42</v>
      </c>
      <c r="Q14" s="101">
        <f t="shared" si="5"/>
        <v>-15</v>
      </c>
      <c r="R14" s="101">
        <f t="shared" si="5"/>
        <v>5</v>
      </c>
      <c r="S14" s="101">
        <f t="shared" si="5"/>
        <v>-20</v>
      </c>
      <c r="T14" s="101">
        <f t="shared" si="6"/>
        <v>-33</v>
      </c>
      <c r="U14" s="101">
        <f t="shared" si="6"/>
        <v>-4</v>
      </c>
      <c r="V14" s="320">
        <f t="shared" si="6"/>
        <v>-29</v>
      </c>
    </row>
    <row r="15" spans="1:22" s="29" customFormat="1" ht="15" customHeight="1">
      <c r="A15" s="360" t="s">
        <v>446</v>
      </c>
      <c r="B15" s="76">
        <f t="shared" si="0"/>
        <v>31</v>
      </c>
      <c r="C15" s="76">
        <v>14</v>
      </c>
      <c r="D15" s="76">
        <v>17</v>
      </c>
      <c r="E15" s="76">
        <f t="shared" si="1"/>
        <v>56</v>
      </c>
      <c r="F15" s="76">
        <v>38</v>
      </c>
      <c r="G15" s="76">
        <v>18</v>
      </c>
      <c r="H15" s="101">
        <f t="shared" si="2"/>
        <v>-25</v>
      </c>
      <c r="I15" s="101">
        <f t="shared" si="2"/>
        <v>-24</v>
      </c>
      <c r="J15" s="320">
        <f t="shared" si="2"/>
        <v>-1</v>
      </c>
      <c r="K15" s="158">
        <f t="shared" si="3"/>
        <v>103</v>
      </c>
      <c r="L15" s="76">
        <v>49</v>
      </c>
      <c r="M15" s="76">
        <v>54</v>
      </c>
      <c r="N15" s="76">
        <f t="shared" si="4"/>
        <v>115</v>
      </c>
      <c r="O15" s="76">
        <v>61</v>
      </c>
      <c r="P15" s="76">
        <v>54</v>
      </c>
      <c r="Q15" s="101">
        <f t="shared" si="5"/>
        <v>-12</v>
      </c>
      <c r="R15" s="101">
        <f t="shared" si="5"/>
        <v>-12</v>
      </c>
      <c r="S15" s="101">
        <f t="shared" si="5"/>
        <v>0</v>
      </c>
      <c r="T15" s="101">
        <f t="shared" si="6"/>
        <v>-37</v>
      </c>
      <c r="U15" s="101">
        <f t="shared" si="6"/>
        <v>-36</v>
      </c>
      <c r="V15" s="320">
        <f t="shared" si="6"/>
        <v>-1</v>
      </c>
    </row>
    <row r="16" spans="1:23" s="29" customFormat="1" ht="15" customHeight="1">
      <c r="A16" s="361" t="s">
        <v>483</v>
      </c>
      <c r="B16" s="79">
        <f>SUM(B6:B15)</f>
        <v>799</v>
      </c>
      <c r="C16" s="352">
        <f aca="true" t="shared" si="7" ref="C16:U16">SUM(C6:C15)</f>
        <v>385</v>
      </c>
      <c r="D16" s="352">
        <f t="shared" si="7"/>
        <v>414</v>
      </c>
      <c r="E16" s="352">
        <f t="shared" si="7"/>
        <v>888</v>
      </c>
      <c r="F16" s="352">
        <f t="shared" si="7"/>
        <v>472</v>
      </c>
      <c r="G16" s="352">
        <f t="shared" si="7"/>
        <v>416</v>
      </c>
      <c r="H16" s="352">
        <f t="shared" si="7"/>
        <v>-89</v>
      </c>
      <c r="I16" s="352">
        <f t="shared" si="7"/>
        <v>-87</v>
      </c>
      <c r="J16" s="355">
        <f t="shared" si="7"/>
        <v>-2</v>
      </c>
      <c r="K16" s="353">
        <f t="shared" si="7"/>
        <v>2459</v>
      </c>
      <c r="L16" s="352">
        <f t="shared" si="7"/>
        <v>1252</v>
      </c>
      <c r="M16" s="352">
        <f t="shared" si="7"/>
        <v>1207</v>
      </c>
      <c r="N16" s="352">
        <f t="shared" si="7"/>
        <v>2549</v>
      </c>
      <c r="O16" s="352">
        <f t="shared" si="7"/>
        <v>1332</v>
      </c>
      <c r="P16" s="352">
        <f t="shared" si="7"/>
        <v>1217</v>
      </c>
      <c r="Q16" s="352">
        <f t="shared" si="7"/>
        <v>-90</v>
      </c>
      <c r="R16" s="352">
        <f t="shared" si="7"/>
        <v>-80</v>
      </c>
      <c r="S16" s="352">
        <f t="shared" si="7"/>
        <v>-10</v>
      </c>
      <c r="T16" s="352">
        <f t="shared" si="7"/>
        <v>-179</v>
      </c>
      <c r="U16" s="352">
        <f t="shared" si="7"/>
        <v>-167</v>
      </c>
      <c r="V16" s="355">
        <f aca="true" t="shared" si="8" ref="V16:V22">J16+S16</f>
        <v>-12</v>
      </c>
      <c r="W16" s="354"/>
    </row>
    <row r="17" spans="1:23" s="29" customFormat="1" ht="15" customHeight="1">
      <c r="A17" s="360" t="s">
        <v>484</v>
      </c>
      <c r="B17" s="76">
        <f t="shared" si="0"/>
        <v>26</v>
      </c>
      <c r="C17" s="76">
        <v>12</v>
      </c>
      <c r="D17" s="76">
        <v>14</v>
      </c>
      <c r="E17" s="76">
        <f t="shared" si="1"/>
        <v>49</v>
      </c>
      <c r="F17" s="76">
        <v>29</v>
      </c>
      <c r="G17" s="76">
        <v>20</v>
      </c>
      <c r="H17" s="101">
        <f t="shared" si="2"/>
        <v>-23</v>
      </c>
      <c r="I17" s="101">
        <f t="shared" si="2"/>
        <v>-17</v>
      </c>
      <c r="J17" s="320">
        <f t="shared" si="2"/>
        <v>-6</v>
      </c>
      <c r="K17" s="158">
        <f>SUM(L17:M17)</f>
        <v>71</v>
      </c>
      <c r="L17" s="76">
        <v>28</v>
      </c>
      <c r="M17" s="76">
        <v>43</v>
      </c>
      <c r="N17" s="76">
        <f t="shared" si="4"/>
        <v>93</v>
      </c>
      <c r="O17" s="76">
        <v>48</v>
      </c>
      <c r="P17" s="76">
        <v>45</v>
      </c>
      <c r="Q17" s="101">
        <f aca="true" t="shared" si="9" ref="Q17:S20">K17-N17</f>
        <v>-22</v>
      </c>
      <c r="R17" s="101">
        <f t="shared" si="9"/>
        <v>-20</v>
      </c>
      <c r="S17" s="101">
        <f t="shared" si="9"/>
        <v>-2</v>
      </c>
      <c r="T17" s="101">
        <f aca="true" t="shared" si="10" ref="T17:U20">H17+Q17</f>
        <v>-45</v>
      </c>
      <c r="U17" s="101">
        <f t="shared" si="10"/>
        <v>-37</v>
      </c>
      <c r="V17" s="320">
        <f t="shared" si="8"/>
        <v>-8</v>
      </c>
      <c r="W17" s="354"/>
    </row>
    <row r="18" spans="1:23" s="29" customFormat="1" ht="15" customHeight="1">
      <c r="A18" s="360" t="s">
        <v>485</v>
      </c>
      <c r="B18" s="76">
        <f t="shared" si="0"/>
        <v>12</v>
      </c>
      <c r="C18" s="76">
        <v>8</v>
      </c>
      <c r="D18" s="76">
        <v>4</v>
      </c>
      <c r="E18" s="76">
        <f t="shared" si="1"/>
        <v>17</v>
      </c>
      <c r="F18" s="76">
        <v>11</v>
      </c>
      <c r="G18" s="76">
        <v>6</v>
      </c>
      <c r="H18" s="101">
        <f t="shared" si="2"/>
        <v>-5</v>
      </c>
      <c r="I18" s="101">
        <f t="shared" si="2"/>
        <v>-3</v>
      </c>
      <c r="J18" s="320">
        <f t="shared" si="2"/>
        <v>-2</v>
      </c>
      <c r="K18" s="158">
        <f>SUM(L18:M18)</f>
        <v>42</v>
      </c>
      <c r="L18" s="76">
        <v>18</v>
      </c>
      <c r="M18" s="76">
        <v>24</v>
      </c>
      <c r="N18" s="76">
        <f t="shared" si="4"/>
        <v>54</v>
      </c>
      <c r="O18" s="76">
        <v>27</v>
      </c>
      <c r="P18" s="76">
        <v>27</v>
      </c>
      <c r="Q18" s="101">
        <f t="shared" si="9"/>
        <v>-12</v>
      </c>
      <c r="R18" s="101">
        <f t="shared" si="9"/>
        <v>-9</v>
      </c>
      <c r="S18" s="101">
        <f t="shared" si="9"/>
        <v>-3</v>
      </c>
      <c r="T18" s="101">
        <f t="shared" si="10"/>
        <v>-17</v>
      </c>
      <c r="U18" s="101">
        <f t="shared" si="10"/>
        <v>-12</v>
      </c>
      <c r="V18" s="320">
        <f t="shared" si="8"/>
        <v>-5</v>
      </c>
      <c r="W18" s="354"/>
    </row>
    <row r="19" spans="1:23" s="29" customFormat="1" ht="15" customHeight="1">
      <c r="A19" s="360" t="s">
        <v>486</v>
      </c>
      <c r="B19" s="76">
        <f t="shared" si="0"/>
        <v>6</v>
      </c>
      <c r="C19" s="76">
        <v>1</v>
      </c>
      <c r="D19" s="76">
        <v>5</v>
      </c>
      <c r="E19" s="76">
        <f t="shared" si="1"/>
        <v>16</v>
      </c>
      <c r="F19" s="76">
        <v>9</v>
      </c>
      <c r="G19" s="76">
        <v>7</v>
      </c>
      <c r="H19" s="101">
        <f t="shared" si="2"/>
        <v>-10</v>
      </c>
      <c r="I19" s="101">
        <f t="shared" si="2"/>
        <v>-8</v>
      </c>
      <c r="J19" s="320">
        <f t="shared" si="2"/>
        <v>-2</v>
      </c>
      <c r="K19" s="158">
        <f>SUM(L19:M19)</f>
        <v>13</v>
      </c>
      <c r="L19" s="76">
        <v>7</v>
      </c>
      <c r="M19" s="76">
        <v>6</v>
      </c>
      <c r="N19" s="76">
        <f t="shared" si="4"/>
        <v>21</v>
      </c>
      <c r="O19" s="76">
        <v>11</v>
      </c>
      <c r="P19" s="76">
        <v>10</v>
      </c>
      <c r="Q19" s="101">
        <f t="shared" si="9"/>
        <v>-8</v>
      </c>
      <c r="R19" s="101">
        <f t="shared" si="9"/>
        <v>-4</v>
      </c>
      <c r="S19" s="101">
        <f t="shared" si="9"/>
        <v>-4</v>
      </c>
      <c r="T19" s="101">
        <f t="shared" si="10"/>
        <v>-18</v>
      </c>
      <c r="U19" s="101">
        <f t="shared" si="10"/>
        <v>-12</v>
      </c>
      <c r="V19" s="320">
        <f t="shared" si="8"/>
        <v>-6</v>
      </c>
      <c r="W19" s="354"/>
    </row>
    <row r="20" spans="1:23" s="29" customFormat="1" ht="15" customHeight="1">
      <c r="A20" s="360" t="s">
        <v>487</v>
      </c>
      <c r="B20" s="76">
        <f t="shared" si="0"/>
        <v>13</v>
      </c>
      <c r="C20" s="76">
        <v>9</v>
      </c>
      <c r="D20" s="76">
        <v>4</v>
      </c>
      <c r="E20" s="76">
        <f t="shared" si="1"/>
        <v>29</v>
      </c>
      <c r="F20" s="76">
        <v>15</v>
      </c>
      <c r="G20" s="76">
        <v>14</v>
      </c>
      <c r="H20" s="101">
        <f t="shared" si="2"/>
        <v>-16</v>
      </c>
      <c r="I20" s="101">
        <f t="shared" si="2"/>
        <v>-6</v>
      </c>
      <c r="J20" s="320">
        <f t="shared" si="2"/>
        <v>-10</v>
      </c>
      <c r="K20" s="158">
        <f>SUM(L20:M20)</f>
        <v>101</v>
      </c>
      <c r="L20" s="76">
        <v>55</v>
      </c>
      <c r="M20" s="76">
        <v>46</v>
      </c>
      <c r="N20" s="76">
        <f t="shared" si="4"/>
        <v>97</v>
      </c>
      <c r="O20" s="76">
        <v>60</v>
      </c>
      <c r="P20" s="76">
        <v>37</v>
      </c>
      <c r="Q20" s="101">
        <f t="shared" si="9"/>
        <v>4</v>
      </c>
      <c r="R20" s="101">
        <f t="shared" si="9"/>
        <v>-5</v>
      </c>
      <c r="S20" s="101">
        <f t="shared" si="9"/>
        <v>9</v>
      </c>
      <c r="T20" s="101">
        <f t="shared" si="10"/>
        <v>-12</v>
      </c>
      <c r="U20" s="101">
        <f t="shared" si="10"/>
        <v>-11</v>
      </c>
      <c r="V20" s="320">
        <f t="shared" si="8"/>
        <v>-1</v>
      </c>
      <c r="W20" s="354"/>
    </row>
    <row r="21" spans="1:28" s="29" customFormat="1" ht="15" customHeight="1">
      <c r="A21" s="361" t="s">
        <v>483</v>
      </c>
      <c r="B21" s="79">
        <f aca="true" t="shared" si="11" ref="B21:U21">SUM(B17:B20)</f>
        <v>57</v>
      </c>
      <c r="C21" s="79">
        <f t="shared" si="11"/>
        <v>30</v>
      </c>
      <c r="D21" s="79">
        <f t="shared" si="11"/>
        <v>27</v>
      </c>
      <c r="E21" s="79">
        <f t="shared" si="11"/>
        <v>111</v>
      </c>
      <c r="F21" s="79">
        <f t="shared" si="11"/>
        <v>64</v>
      </c>
      <c r="G21" s="79">
        <f t="shared" si="11"/>
        <v>47</v>
      </c>
      <c r="H21" s="356">
        <f t="shared" si="11"/>
        <v>-54</v>
      </c>
      <c r="I21" s="356">
        <f t="shared" si="11"/>
        <v>-34</v>
      </c>
      <c r="J21" s="357">
        <f t="shared" si="11"/>
        <v>-20</v>
      </c>
      <c r="K21" s="358">
        <f t="shared" si="11"/>
        <v>227</v>
      </c>
      <c r="L21" s="79">
        <f t="shared" si="11"/>
        <v>108</v>
      </c>
      <c r="M21" s="79">
        <f t="shared" si="11"/>
        <v>119</v>
      </c>
      <c r="N21" s="79">
        <f t="shared" si="11"/>
        <v>265</v>
      </c>
      <c r="O21" s="79">
        <f t="shared" si="11"/>
        <v>146</v>
      </c>
      <c r="P21" s="79">
        <f t="shared" si="11"/>
        <v>119</v>
      </c>
      <c r="Q21" s="352">
        <f t="shared" si="11"/>
        <v>-38</v>
      </c>
      <c r="R21" s="352">
        <f t="shared" si="11"/>
        <v>-38</v>
      </c>
      <c r="S21" s="352">
        <f t="shared" si="11"/>
        <v>0</v>
      </c>
      <c r="T21" s="352">
        <f t="shared" si="11"/>
        <v>-92</v>
      </c>
      <c r="U21" s="352">
        <f t="shared" si="11"/>
        <v>-72</v>
      </c>
      <c r="V21" s="355">
        <f t="shared" si="8"/>
        <v>-20</v>
      </c>
      <c r="W21" s="354"/>
      <c r="X21" s="303"/>
      <c r="Y21" s="303"/>
      <c r="Z21" s="303"/>
      <c r="AA21" s="303"/>
      <c r="AB21" s="303"/>
    </row>
    <row r="22" spans="1:28" s="29" customFormat="1" ht="15" customHeight="1">
      <c r="A22" s="446" t="s">
        <v>459</v>
      </c>
      <c r="B22" s="447">
        <f aca="true" t="shared" si="12" ref="B22:U22">SUM(B16+B21)</f>
        <v>856</v>
      </c>
      <c r="C22" s="447">
        <f t="shared" si="12"/>
        <v>415</v>
      </c>
      <c r="D22" s="447">
        <f t="shared" si="12"/>
        <v>441</v>
      </c>
      <c r="E22" s="447">
        <f t="shared" si="12"/>
        <v>999</v>
      </c>
      <c r="F22" s="447">
        <f t="shared" si="12"/>
        <v>536</v>
      </c>
      <c r="G22" s="447">
        <f t="shared" si="12"/>
        <v>463</v>
      </c>
      <c r="H22" s="448">
        <f t="shared" si="12"/>
        <v>-143</v>
      </c>
      <c r="I22" s="448">
        <f t="shared" si="12"/>
        <v>-121</v>
      </c>
      <c r="J22" s="449">
        <f t="shared" si="12"/>
        <v>-22</v>
      </c>
      <c r="K22" s="450">
        <f t="shared" si="12"/>
        <v>2686</v>
      </c>
      <c r="L22" s="447">
        <f t="shared" si="12"/>
        <v>1360</v>
      </c>
      <c r="M22" s="447">
        <f t="shared" si="12"/>
        <v>1326</v>
      </c>
      <c r="N22" s="447">
        <f t="shared" si="12"/>
        <v>2814</v>
      </c>
      <c r="O22" s="447">
        <f t="shared" si="12"/>
        <v>1478</v>
      </c>
      <c r="P22" s="447">
        <f t="shared" si="12"/>
        <v>1336</v>
      </c>
      <c r="Q22" s="451">
        <f t="shared" si="12"/>
        <v>-128</v>
      </c>
      <c r="R22" s="451">
        <f t="shared" si="12"/>
        <v>-118</v>
      </c>
      <c r="S22" s="451">
        <f t="shared" si="12"/>
        <v>-10</v>
      </c>
      <c r="T22" s="451">
        <f t="shared" si="12"/>
        <v>-271</v>
      </c>
      <c r="U22" s="451">
        <f t="shared" si="12"/>
        <v>-239</v>
      </c>
      <c r="V22" s="452">
        <f t="shared" si="8"/>
        <v>-32</v>
      </c>
      <c r="W22" s="354"/>
      <c r="X22" s="303"/>
      <c r="Y22" s="303"/>
      <c r="Z22" s="303"/>
      <c r="AA22" s="303"/>
      <c r="AB22" s="303"/>
    </row>
    <row r="23" s="29" customFormat="1" ht="17.25" customHeight="1">
      <c r="A23" s="18" t="s">
        <v>713</v>
      </c>
    </row>
    <row r="52" ht="12">
      <c r="O52" s="317"/>
    </row>
  </sheetData>
  <mergeCells count="12">
    <mergeCell ref="A1:J1"/>
    <mergeCell ref="K1:V1"/>
    <mergeCell ref="A3:A5"/>
    <mergeCell ref="H4:J4"/>
    <mergeCell ref="Q4:S4"/>
    <mergeCell ref="B4:D4"/>
    <mergeCell ref="E4:G4"/>
    <mergeCell ref="K4:M4"/>
    <mergeCell ref="N4:P4"/>
    <mergeCell ref="T3:V4"/>
    <mergeCell ref="B3:J3"/>
    <mergeCell ref="K3:S3"/>
  </mergeCells>
  <printOptions/>
  <pageMargins left="0.75" right="0.75" top="0.79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11.75390625" style="153" customWidth="1"/>
    <col min="2" max="4" width="9.875" style="153" customWidth="1"/>
    <col min="5" max="5" width="2.75390625" style="153" bestFit="1" customWidth="1"/>
    <col min="6" max="6" width="13.00390625" style="163" bestFit="1" customWidth="1"/>
    <col min="7" max="8" width="9.875" style="153" customWidth="1"/>
    <col min="9" max="9" width="9.875" style="153" bestFit="1" customWidth="1"/>
    <col min="10" max="10" width="6.75390625" style="153" customWidth="1"/>
    <col min="11" max="16384" width="9.00390625" style="153" customWidth="1"/>
  </cols>
  <sheetData>
    <row r="1" spans="1:9" s="50" customFormat="1" ht="21" customHeight="1">
      <c r="A1" s="688" t="s">
        <v>721</v>
      </c>
      <c r="B1" s="688"/>
      <c r="C1" s="688"/>
      <c r="D1" s="688"/>
      <c r="E1" s="688"/>
      <c r="F1" s="688"/>
      <c r="G1" s="688"/>
      <c r="H1" s="688"/>
      <c r="I1" s="688"/>
    </row>
    <row r="2" s="50" customFormat="1" ht="12.75" customHeight="1"/>
    <row r="3" spans="1:9" ht="87" customHeight="1">
      <c r="A3" s="66" t="s">
        <v>355</v>
      </c>
      <c r="B3" s="67" t="s">
        <v>356</v>
      </c>
      <c r="C3" s="68" t="s">
        <v>357</v>
      </c>
      <c r="D3" s="68" t="s">
        <v>358</v>
      </c>
      <c r="E3" s="151" t="s">
        <v>359</v>
      </c>
      <c r="F3" s="152" t="s">
        <v>360</v>
      </c>
      <c r="G3" s="68" t="s">
        <v>361</v>
      </c>
      <c r="H3" s="68" t="s">
        <v>362</v>
      </c>
      <c r="I3" s="69" t="s">
        <v>363</v>
      </c>
    </row>
    <row r="4" spans="1:9" s="305" customFormat="1" ht="16.5" customHeight="1">
      <c r="A4" s="548" t="s">
        <v>768</v>
      </c>
      <c r="B4" s="549">
        <f>B6+B19</f>
        <v>52836</v>
      </c>
      <c r="C4" s="549">
        <f>C6+C19</f>
        <v>4302</v>
      </c>
      <c r="D4" s="549">
        <f>D6+D19</f>
        <v>19584</v>
      </c>
      <c r="E4" s="550"/>
      <c r="F4" s="551">
        <f>F6+F19</f>
        <v>28673</v>
      </c>
      <c r="G4" s="552">
        <f>C4/B4*100</f>
        <v>8.142175789234612</v>
      </c>
      <c r="H4" s="552">
        <f>D4/B4*100</f>
        <v>37.06563706563706</v>
      </c>
      <c r="I4" s="553">
        <f>F4/B4*100</f>
        <v>54.26792338557045</v>
      </c>
    </row>
    <row r="5" spans="1:9" s="305" customFormat="1" ht="6.75" customHeight="1">
      <c r="A5" s="563"/>
      <c r="B5" s="564"/>
      <c r="C5" s="564"/>
      <c r="D5" s="564"/>
      <c r="E5" s="565"/>
      <c r="F5" s="566"/>
      <c r="G5" s="567"/>
      <c r="H5" s="567"/>
      <c r="I5" s="568"/>
    </row>
    <row r="6" spans="1:12" s="305" customFormat="1" ht="16.5" customHeight="1">
      <c r="A6" s="541" t="s">
        <v>769</v>
      </c>
      <c r="B6" s="79">
        <f>SUM(B7:B17)</f>
        <v>47530</v>
      </c>
      <c r="C6" s="79">
        <f>SUM(C7:C17)</f>
        <v>3584</v>
      </c>
      <c r="D6" s="79">
        <f>SUM(D7:D17)</f>
        <v>17423</v>
      </c>
      <c r="E6" s="80"/>
      <c r="F6" s="358">
        <f>SUM(F7:F17)</f>
        <v>26266</v>
      </c>
      <c r="G6" s="543">
        <f>C6/B6*100</f>
        <v>7.540500736377025</v>
      </c>
      <c r="H6" s="543">
        <f>D6/B6*100</f>
        <v>36.65684830633284</v>
      </c>
      <c r="I6" s="544">
        <f>F6/B6*100</f>
        <v>55.26193982747738</v>
      </c>
      <c r="J6" s="547"/>
      <c r="K6" s="547"/>
      <c r="L6" s="547"/>
    </row>
    <row r="7" spans="1:12" ht="16.5" customHeight="1">
      <c r="A7" s="556" t="s">
        <v>364</v>
      </c>
      <c r="B7" s="557">
        <v>11822</v>
      </c>
      <c r="C7" s="557">
        <v>164</v>
      </c>
      <c r="D7" s="558">
        <v>3974</v>
      </c>
      <c r="E7" s="559"/>
      <c r="F7" s="560">
        <v>7617</v>
      </c>
      <c r="G7" s="561">
        <f aca="true" t="shared" si="0" ref="G7:G17">C7/B7*100</f>
        <v>1.3872441211300963</v>
      </c>
      <c r="H7" s="561">
        <f aca="true" t="shared" si="1" ref="H7:H17">D7/B7*100</f>
        <v>33.61529352055489</v>
      </c>
      <c r="I7" s="562">
        <f aca="true" t="shared" si="2" ref="I7:I17">F7/B7*100</f>
        <v>64.43072238199966</v>
      </c>
      <c r="J7" s="155"/>
      <c r="K7" s="155"/>
      <c r="L7" s="155"/>
    </row>
    <row r="8" spans="1:12" ht="16.5" customHeight="1">
      <c r="A8" s="74" t="s">
        <v>129</v>
      </c>
      <c r="B8" s="76">
        <v>7067</v>
      </c>
      <c r="C8" s="76">
        <v>526</v>
      </c>
      <c r="D8" s="156">
        <v>2845</v>
      </c>
      <c r="E8" s="157"/>
      <c r="F8" s="158">
        <v>3679</v>
      </c>
      <c r="G8" s="159">
        <f t="shared" si="0"/>
        <v>7.443045139380218</v>
      </c>
      <c r="H8" s="159">
        <f t="shared" si="1"/>
        <v>40.25753502193293</v>
      </c>
      <c r="I8" s="160">
        <f t="shared" si="2"/>
        <v>52.05886514787038</v>
      </c>
      <c r="J8" s="155"/>
      <c r="K8" s="155"/>
      <c r="L8" s="155"/>
    </row>
    <row r="9" spans="1:12" ht="16.5" customHeight="1">
      <c r="A9" s="74" t="s">
        <v>176</v>
      </c>
      <c r="B9" s="76">
        <v>1851</v>
      </c>
      <c r="C9" s="76">
        <v>287</v>
      </c>
      <c r="D9" s="156">
        <v>716</v>
      </c>
      <c r="E9" s="157"/>
      <c r="F9" s="158">
        <v>844</v>
      </c>
      <c r="G9" s="159">
        <f t="shared" si="0"/>
        <v>15.505132360886007</v>
      </c>
      <c r="H9" s="159">
        <f t="shared" si="1"/>
        <v>38.68179362506753</v>
      </c>
      <c r="I9" s="160">
        <f t="shared" si="2"/>
        <v>45.596974608319826</v>
      </c>
      <c r="J9" s="155"/>
      <c r="K9" s="155"/>
      <c r="L9" s="155"/>
    </row>
    <row r="10" spans="1:12" ht="16.5" customHeight="1">
      <c r="A10" s="74" t="s">
        <v>202</v>
      </c>
      <c r="B10" s="76">
        <v>5858</v>
      </c>
      <c r="C10" s="76">
        <v>561</v>
      </c>
      <c r="D10" s="156">
        <v>2114</v>
      </c>
      <c r="E10" s="157"/>
      <c r="F10" s="158">
        <v>3147</v>
      </c>
      <c r="G10" s="159">
        <f t="shared" si="0"/>
        <v>9.576647319904403</v>
      </c>
      <c r="H10" s="159">
        <f t="shared" si="1"/>
        <v>36.08740184363264</v>
      </c>
      <c r="I10" s="160">
        <f t="shared" si="2"/>
        <v>53.72140662342096</v>
      </c>
      <c r="J10" s="155"/>
      <c r="K10" s="155"/>
      <c r="L10" s="155"/>
    </row>
    <row r="11" spans="1:23" ht="16.5" customHeight="1">
      <c r="A11" s="74" t="s">
        <v>118</v>
      </c>
      <c r="B11" s="76">
        <v>1142</v>
      </c>
      <c r="C11" s="76">
        <v>157</v>
      </c>
      <c r="D11" s="156">
        <v>443</v>
      </c>
      <c r="E11" s="157"/>
      <c r="F11" s="158">
        <v>530</v>
      </c>
      <c r="G11" s="159">
        <f t="shared" si="0"/>
        <v>13.747810858143609</v>
      </c>
      <c r="H11" s="159">
        <f t="shared" si="1"/>
        <v>38.79159369527145</v>
      </c>
      <c r="I11" s="160">
        <f t="shared" si="2"/>
        <v>46.409807355516634</v>
      </c>
      <c r="J11" s="155"/>
      <c r="K11" s="155"/>
      <c r="L11" s="155"/>
      <c r="V11" s="690"/>
      <c r="W11" s="689"/>
    </row>
    <row r="12" spans="1:12" ht="16.5" customHeight="1">
      <c r="A12" s="74" t="s">
        <v>126</v>
      </c>
      <c r="B12" s="76">
        <v>567</v>
      </c>
      <c r="C12" s="76">
        <v>85</v>
      </c>
      <c r="D12" s="156">
        <v>184</v>
      </c>
      <c r="E12" s="157"/>
      <c r="F12" s="158">
        <v>298</v>
      </c>
      <c r="G12" s="159">
        <f t="shared" si="0"/>
        <v>14.991181657848324</v>
      </c>
      <c r="H12" s="159">
        <f t="shared" si="1"/>
        <v>32.451499118165785</v>
      </c>
      <c r="I12" s="160">
        <f t="shared" si="2"/>
        <v>52.557319223985886</v>
      </c>
      <c r="J12" s="155"/>
      <c r="K12" s="155"/>
      <c r="L12" s="155"/>
    </row>
    <row r="13" spans="1:12" ht="16.5" customHeight="1">
      <c r="A13" s="74" t="s">
        <v>142</v>
      </c>
      <c r="B13" s="76">
        <v>1264</v>
      </c>
      <c r="C13" s="76">
        <v>228</v>
      </c>
      <c r="D13" s="156">
        <v>457</v>
      </c>
      <c r="E13" s="157"/>
      <c r="F13" s="158">
        <v>575</v>
      </c>
      <c r="G13" s="159">
        <f t="shared" si="0"/>
        <v>18.037974683544302</v>
      </c>
      <c r="H13" s="159">
        <f t="shared" si="1"/>
        <v>36.155063291139236</v>
      </c>
      <c r="I13" s="160">
        <f t="shared" si="2"/>
        <v>45.49050632911392</v>
      </c>
      <c r="J13" s="155"/>
      <c r="K13" s="155"/>
      <c r="L13" s="155"/>
    </row>
    <row r="14" spans="1:12" ht="16.5" customHeight="1">
      <c r="A14" s="74" t="s">
        <v>162</v>
      </c>
      <c r="B14" s="76">
        <v>5195</v>
      </c>
      <c r="C14" s="76">
        <v>718</v>
      </c>
      <c r="D14" s="156">
        <v>1821</v>
      </c>
      <c r="E14" s="157"/>
      <c r="F14" s="158">
        <v>2620</v>
      </c>
      <c r="G14" s="159">
        <f t="shared" si="0"/>
        <v>13.820981713185757</v>
      </c>
      <c r="H14" s="159">
        <f t="shared" si="1"/>
        <v>35.05293551491819</v>
      </c>
      <c r="I14" s="160">
        <f t="shared" si="2"/>
        <v>50.43310875842156</v>
      </c>
      <c r="J14" s="155"/>
      <c r="K14" s="155"/>
      <c r="L14" s="155"/>
    </row>
    <row r="15" spans="1:12" ht="16.5" customHeight="1">
      <c r="A15" s="74" t="s">
        <v>764</v>
      </c>
      <c r="B15" s="76">
        <v>8177</v>
      </c>
      <c r="C15" s="76">
        <v>86</v>
      </c>
      <c r="D15" s="156">
        <v>3302</v>
      </c>
      <c r="E15" s="157"/>
      <c r="F15" s="158">
        <v>4718</v>
      </c>
      <c r="G15" s="159">
        <f t="shared" si="0"/>
        <v>1.0517304634951694</v>
      </c>
      <c r="H15" s="159">
        <f t="shared" si="1"/>
        <v>40.38155802861685</v>
      </c>
      <c r="I15" s="160">
        <f t="shared" si="2"/>
        <v>57.698422404304765</v>
      </c>
      <c r="J15" s="155"/>
      <c r="K15" s="155"/>
      <c r="L15" s="155"/>
    </row>
    <row r="16" spans="1:23" ht="16.5" customHeight="1">
      <c r="A16" s="74" t="s">
        <v>123</v>
      </c>
      <c r="B16" s="76">
        <v>1905</v>
      </c>
      <c r="C16" s="76">
        <v>225</v>
      </c>
      <c r="D16" s="156">
        <v>706</v>
      </c>
      <c r="E16" s="157"/>
      <c r="F16" s="158">
        <v>972</v>
      </c>
      <c r="G16" s="159">
        <f t="shared" si="0"/>
        <v>11.811023622047244</v>
      </c>
      <c r="H16" s="159">
        <f t="shared" si="1"/>
        <v>37.06036745406824</v>
      </c>
      <c r="I16" s="160">
        <f t="shared" si="2"/>
        <v>51.023622047244096</v>
      </c>
      <c r="J16" s="155"/>
      <c r="K16" s="155"/>
      <c r="L16" s="155"/>
      <c r="V16" s="690"/>
      <c r="W16" s="689"/>
    </row>
    <row r="17" spans="1:23" ht="16.5" customHeight="1">
      <c r="A17" s="74" t="s">
        <v>765</v>
      </c>
      <c r="B17" s="76">
        <v>2682</v>
      </c>
      <c r="C17" s="76">
        <v>547</v>
      </c>
      <c r="D17" s="156">
        <v>861</v>
      </c>
      <c r="E17" s="157"/>
      <c r="F17" s="158">
        <v>1266</v>
      </c>
      <c r="G17" s="159">
        <f t="shared" si="0"/>
        <v>20.395227442207307</v>
      </c>
      <c r="H17" s="159">
        <f t="shared" si="1"/>
        <v>32.10290827740492</v>
      </c>
      <c r="I17" s="160">
        <f t="shared" si="2"/>
        <v>47.20357941834452</v>
      </c>
      <c r="J17" s="155"/>
      <c r="K17" s="155"/>
      <c r="L17" s="155"/>
      <c r="V17" s="540"/>
      <c r="W17" s="539"/>
    </row>
    <row r="18" spans="1:23" ht="6.75" customHeight="1">
      <c r="A18" s="74"/>
      <c r="B18" s="76"/>
      <c r="C18" s="76"/>
      <c r="D18" s="156"/>
      <c r="E18" s="157"/>
      <c r="F18" s="158"/>
      <c r="G18" s="159"/>
      <c r="H18" s="159"/>
      <c r="I18" s="160"/>
      <c r="J18" s="155"/>
      <c r="K18" s="155"/>
      <c r="L18" s="155"/>
      <c r="V18" s="540"/>
      <c r="W18" s="539"/>
    </row>
    <row r="19" spans="1:23" s="305" customFormat="1" ht="16.5" customHeight="1">
      <c r="A19" s="541" t="s">
        <v>770</v>
      </c>
      <c r="B19" s="79">
        <f>SUM(B20:B23)</f>
        <v>5306</v>
      </c>
      <c r="C19" s="79">
        <f>SUM(C20:C23)</f>
        <v>718</v>
      </c>
      <c r="D19" s="79">
        <f>SUM(D20:D23)</f>
        <v>2161</v>
      </c>
      <c r="E19" s="80"/>
      <c r="F19" s="358">
        <f>SUM(F20:F23)</f>
        <v>2407</v>
      </c>
      <c r="G19" s="543">
        <f>C19/B19*100</f>
        <v>13.531850735016961</v>
      </c>
      <c r="H19" s="543">
        <f>D19/B19*100</f>
        <v>40.72747832642292</v>
      </c>
      <c r="I19" s="544">
        <f>F19/B19*100</f>
        <v>45.363739163211456</v>
      </c>
      <c r="J19" s="547"/>
      <c r="K19" s="547"/>
      <c r="L19" s="547"/>
      <c r="V19" s="554"/>
      <c r="W19" s="555"/>
    </row>
    <row r="20" spans="1:23" ht="16.5" customHeight="1">
      <c r="A20" s="74" t="s">
        <v>489</v>
      </c>
      <c r="B20" s="76">
        <v>1918</v>
      </c>
      <c r="C20" s="76">
        <v>176</v>
      </c>
      <c r="D20" s="156">
        <v>769</v>
      </c>
      <c r="E20" s="157"/>
      <c r="F20" s="158">
        <v>964</v>
      </c>
      <c r="G20" s="159">
        <f>C20/B20*100</f>
        <v>9.176225234619395</v>
      </c>
      <c r="H20" s="159">
        <f>D20/B20*100</f>
        <v>40.09384775808134</v>
      </c>
      <c r="I20" s="160">
        <f>F20/B20*100</f>
        <v>50.2606882168926</v>
      </c>
      <c r="J20" s="155"/>
      <c r="K20" s="155"/>
      <c r="L20" s="155"/>
      <c r="V20" s="540"/>
      <c r="W20" s="539"/>
    </row>
    <row r="21" spans="1:23" ht="16.5" customHeight="1">
      <c r="A21" s="74" t="s">
        <v>599</v>
      </c>
      <c r="B21" s="76">
        <v>975</v>
      </c>
      <c r="C21" s="76">
        <v>185</v>
      </c>
      <c r="D21" s="156">
        <v>382</v>
      </c>
      <c r="E21" s="157"/>
      <c r="F21" s="158">
        <v>405</v>
      </c>
      <c r="G21" s="159">
        <f>C21/B21*100</f>
        <v>18.974358974358974</v>
      </c>
      <c r="H21" s="159">
        <f>D21/B21*100</f>
        <v>39.179487179487175</v>
      </c>
      <c r="I21" s="160">
        <f>F21/B21*100</f>
        <v>41.53846153846154</v>
      </c>
      <c r="J21" s="155"/>
      <c r="K21" s="155"/>
      <c r="L21" s="155"/>
      <c r="V21" s="540"/>
      <c r="W21" s="539"/>
    </row>
    <row r="22" spans="1:23" ht="16.5" customHeight="1">
      <c r="A22" s="74" t="s">
        <v>600</v>
      </c>
      <c r="B22" s="76">
        <v>748</v>
      </c>
      <c r="C22" s="76">
        <v>135</v>
      </c>
      <c r="D22" s="156">
        <v>298</v>
      </c>
      <c r="E22" s="157"/>
      <c r="F22" s="158">
        <v>310</v>
      </c>
      <c r="G22" s="159">
        <f>C22/B22*100</f>
        <v>18.048128342245988</v>
      </c>
      <c r="H22" s="159">
        <f>D22/B22*100</f>
        <v>39.839572192513366</v>
      </c>
      <c r="I22" s="160">
        <f>F22/B22*100</f>
        <v>41.44385026737968</v>
      </c>
      <c r="J22" s="155"/>
      <c r="K22" s="155"/>
      <c r="L22" s="155"/>
      <c r="V22" s="540"/>
      <c r="W22" s="539"/>
    </row>
    <row r="23" spans="1:12" ht="16.5" customHeight="1">
      <c r="A23" s="91" t="s">
        <v>766</v>
      </c>
      <c r="B23" s="161">
        <v>1665</v>
      </c>
      <c r="C23" s="161">
        <v>222</v>
      </c>
      <c r="D23" s="161">
        <v>712</v>
      </c>
      <c r="E23" s="86"/>
      <c r="F23" s="162">
        <v>728</v>
      </c>
      <c r="G23" s="545">
        <f>C23/B23*100</f>
        <v>13.333333333333334</v>
      </c>
      <c r="H23" s="545">
        <f>D23/B23*100</f>
        <v>42.76276276276276</v>
      </c>
      <c r="I23" s="546">
        <f>F23/B23*100</f>
        <v>43.72372372372372</v>
      </c>
      <c r="J23" s="155"/>
      <c r="K23" s="155"/>
      <c r="L23" s="155"/>
    </row>
    <row r="24" spans="1:6" s="43" customFormat="1" ht="15" customHeight="1">
      <c r="A24" s="443" t="s">
        <v>767</v>
      </c>
      <c r="B24" s="542"/>
      <c r="C24" s="542"/>
      <c r="D24" s="542"/>
      <c r="E24" s="542"/>
      <c r="F24" s="542"/>
    </row>
    <row r="25" spans="1:23" s="43" customFormat="1" ht="14.25" customHeight="1">
      <c r="A25" s="443" t="s">
        <v>365</v>
      </c>
      <c r="V25" s="631"/>
      <c r="W25" s="691"/>
    </row>
    <row r="29" spans="22:23" ht="12">
      <c r="V29" s="690"/>
      <c r="W29" s="689"/>
    </row>
    <row r="30" spans="22:28" ht="12">
      <c r="V30" s="689"/>
      <c r="W30" s="689"/>
      <c r="X30" s="305"/>
      <c r="Y30" s="305"/>
      <c r="Z30" s="305"/>
      <c r="AA30" s="305"/>
      <c r="AB30" s="305"/>
    </row>
    <row r="31" spans="22:28" ht="12">
      <c r="V31" s="305"/>
      <c r="W31" s="305"/>
      <c r="X31" s="305"/>
      <c r="Y31" s="305"/>
      <c r="Z31" s="305"/>
      <c r="AA31" s="305"/>
      <c r="AB31" s="305"/>
    </row>
    <row r="61" ht="12">
      <c r="O61" s="316"/>
    </row>
  </sheetData>
  <mergeCells count="6">
    <mergeCell ref="A1:I1"/>
    <mergeCell ref="V30:W30"/>
    <mergeCell ref="V29:W29"/>
    <mergeCell ref="V25:W25"/>
    <mergeCell ref="V16:W16"/>
    <mergeCell ref="V11:W11"/>
  </mergeCells>
  <printOptions/>
  <pageMargins left="0.75" right="0.75" top="0.78" bottom="0.78" header="0.512" footer="0.51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6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50390625" style="204" customWidth="1"/>
    <col min="2" max="2" width="10.625" style="204" customWidth="1"/>
    <col min="3" max="7" width="8.625" style="204" customWidth="1"/>
    <col min="8" max="8" width="4.00390625" style="204" customWidth="1"/>
    <col min="9" max="9" width="3.50390625" style="204" customWidth="1"/>
    <col min="10" max="10" width="10.625" style="204" customWidth="1"/>
    <col min="11" max="15" width="8.625" style="204" customWidth="1"/>
    <col min="16" max="16" width="5.875" style="204" customWidth="1"/>
    <col min="17" max="17" width="10.625" style="204" customWidth="1"/>
    <col min="18" max="18" width="9.00390625" style="204" customWidth="1"/>
    <col min="19" max="19" width="9.125" style="204" customWidth="1"/>
    <col min="20" max="22" width="8.625" style="204" customWidth="1"/>
    <col min="23" max="23" width="4.00390625" style="204" customWidth="1"/>
    <col min="24" max="24" width="4.50390625" style="204" customWidth="1"/>
    <col min="25" max="25" width="10.625" style="204" customWidth="1"/>
    <col min="26" max="26" width="8.625" style="204" customWidth="1"/>
    <col min="27" max="27" width="8.625" style="205" customWidth="1"/>
    <col min="28" max="30" width="8.625" style="204" customWidth="1"/>
    <col min="31" max="16384" width="8.00390625" style="204" customWidth="1"/>
  </cols>
  <sheetData>
    <row r="1" spans="8:21" s="203" customFormat="1" ht="21" customHeight="1">
      <c r="H1" s="324"/>
      <c r="J1" s="704" t="s">
        <v>722</v>
      </c>
      <c r="K1" s="704"/>
      <c r="L1" s="704"/>
      <c r="M1" s="704"/>
      <c r="N1" s="704"/>
      <c r="O1" s="704"/>
      <c r="P1" s="703" t="s">
        <v>525</v>
      </c>
      <c r="Q1" s="703"/>
      <c r="R1" s="703"/>
      <c r="S1" s="703"/>
      <c r="T1" s="703"/>
      <c r="U1" s="703"/>
    </row>
    <row r="2" ht="21" customHeight="1"/>
    <row r="3" spans="1:30" ht="18" customHeight="1">
      <c r="A3" s="700" t="s">
        <v>447</v>
      </c>
      <c r="B3" s="701"/>
      <c r="C3" s="696" t="s">
        <v>448</v>
      </c>
      <c r="D3" s="696"/>
      <c r="E3" s="696" t="s">
        <v>449</v>
      </c>
      <c r="F3" s="696" t="s">
        <v>450</v>
      </c>
      <c r="G3" s="697" t="s">
        <v>451</v>
      </c>
      <c r="H3" s="371"/>
      <c r="I3" s="700" t="s">
        <v>447</v>
      </c>
      <c r="J3" s="701"/>
      <c r="K3" s="696" t="s">
        <v>448</v>
      </c>
      <c r="L3" s="696"/>
      <c r="M3" s="696" t="s">
        <v>449</v>
      </c>
      <c r="N3" s="696" t="s">
        <v>450</v>
      </c>
      <c r="O3" s="697" t="s">
        <v>451</v>
      </c>
      <c r="P3" s="700" t="s">
        <v>447</v>
      </c>
      <c r="Q3" s="701"/>
      <c r="R3" s="696" t="s">
        <v>448</v>
      </c>
      <c r="S3" s="696"/>
      <c r="T3" s="696" t="s">
        <v>449</v>
      </c>
      <c r="U3" s="696" t="s">
        <v>450</v>
      </c>
      <c r="V3" s="697" t="s">
        <v>451</v>
      </c>
      <c r="W3" s="371"/>
      <c r="X3" s="700" t="s">
        <v>447</v>
      </c>
      <c r="Y3" s="701"/>
      <c r="Z3" s="696" t="s">
        <v>448</v>
      </c>
      <c r="AA3" s="696"/>
      <c r="AB3" s="696" t="s">
        <v>449</v>
      </c>
      <c r="AC3" s="696" t="s">
        <v>450</v>
      </c>
      <c r="AD3" s="697" t="s">
        <v>451</v>
      </c>
    </row>
    <row r="4" spans="1:30" ht="36">
      <c r="A4" s="700"/>
      <c r="B4" s="701"/>
      <c r="C4" s="118" t="s">
        <v>594</v>
      </c>
      <c r="D4" s="206" t="s">
        <v>526</v>
      </c>
      <c r="E4" s="696"/>
      <c r="F4" s="696"/>
      <c r="G4" s="697"/>
      <c r="H4" s="371"/>
      <c r="I4" s="700"/>
      <c r="J4" s="701"/>
      <c r="K4" s="206" t="s">
        <v>594</v>
      </c>
      <c r="L4" s="206" t="s">
        <v>526</v>
      </c>
      <c r="M4" s="696"/>
      <c r="N4" s="696"/>
      <c r="O4" s="697"/>
      <c r="P4" s="700"/>
      <c r="Q4" s="701"/>
      <c r="R4" s="206" t="s">
        <v>594</v>
      </c>
      <c r="S4" s="206" t="s">
        <v>526</v>
      </c>
      <c r="T4" s="696"/>
      <c r="U4" s="696"/>
      <c r="V4" s="697"/>
      <c r="W4" s="371"/>
      <c r="X4" s="700"/>
      <c r="Y4" s="701"/>
      <c r="Z4" s="206" t="s">
        <v>594</v>
      </c>
      <c r="AA4" s="207" t="s">
        <v>526</v>
      </c>
      <c r="AB4" s="696"/>
      <c r="AC4" s="696"/>
      <c r="AD4" s="697"/>
    </row>
    <row r="5" spans="1:30" ht="18" customHeight="1">
      <c r="A5" s="208">
        <v>1</v>
      </c>
      <c r="B5" s="339" t="s">
        <v>452</v>
      </c>
      <c r="C5" s="209">
        <v>568</v>
      </c>
      <c r="D5" s="209">
        <v>606</v>
      </c>
      <c r="E5" s="210">
        <f aca="true" t="shared" si="0" ref="E5:E43">C5-D5</f>
        <v>-38</v>
      </c>
      <c r="F5" s="211">
        <f>E5/D5%</f>
        <v>-6.2706270627062715</v>
      </c>
      <c r="G5" s="212">
        <f aca="true" t="shared" si="1" ref="G5:G47">E5/$AB$22%</f>
        <v>31.932773109243698</v>
      </c>
      <c r="H5" s="337"/>
      <c r="I5" s="208">
        <v>1</v>
      </c>
      <c r="J5" s="340" t="s">
        <v>133</v>
      </c>
      <c r="K5" s="209">
        <v>1639</v>
      </c>
      <c r="L5" s="209">
        <v>1560</v>
      </c>
      <c r="M5" s="210">
        <f aca="true" t="shared" si="2" ref="M5:M45">K5-L5</f>
        <v>79</v>
      </c>
      <c r="N5" s="211">
        <f>M5/L5%</f>
        <v>5.064102564102564</v>
      </c>
      <c r="O5" s="212">
        <f aca="true" t="shared" si="3" ref="O5:O45">M5/$AB$22%</f>
        <v>-66.38655462184875</v>
      </c>
      <c r="P5" s="208">
        <v>1</v>
      </c>
      <c r="Q5" s="340" t="s">
        <v>166</v>
      </c>
      <c r="R5" s="209">
        <v>2305</v>
      </c>
      <c r="S5" s="209">
        <v>2202</v>
      </c>
      <c r="T5" s="210">
        <f aca="true" t="shared" si="4" ref="T5:T17">R5-S5</f>
        <v>103</v>
      </c>
      <c r="U5" s="211">
        <f aca="true" t="shared" si="5" ref="U5:U10">T5/S5%</f>
        <v>4.677565849227975</v>
      </c>
      <c r="V5" s="212">
        <f aca="true" t="shared" si="6" ref="V5:V51">T5/$AB$22%</f>
        <v>-86.5546218487395</v>
      </c>
      <c r="W5" s="337"/>
      <c r="X5" s="204">
        <v>1</v>
      </c>
      <c r="Y5" s="341" t="s">
        <v>508</v>
      </c>
      <c r="Z5" s="301">
        <v>2852</v>
      </c>
      <c r="AA5" s="301">
        <v>3015</v>
      </c>
      <c r="AB5" s="210">
        <f aca="true" t="shared" si="7" ref="AB5:AB24">Z5-AA5</f>
        <v>-163</v>
      </c>
      <c r="AC5" s="211">
        <f aca="true" t="shared" si="8" ref="AC5:AC24">AB5/AA5%</f>
        <v>-5.406301824212272</v>
      </c>
      <c r="AD5" s="212">
        <f aca="true" t="shared" si="9" ref="AD5:AD20">AB5/$AB$24%</f>
        <v>26.46103896103896</v>
      </c>
    </row>
    <row r="6" spans="1:30" ht="18" customHeight="1">
      <c r="A6" s="208">
        <v>2</v>
      </c>
      <c r="B6" s="339" t="s">
        <v>453</v>
      </c>
      <c r="C6" s="209">
        <v>1005</v>
      </c>
      <c r="D6" s="209">
        <v>996</v>
      </c>
      <c r="E6" s="210">
        <f t="shared" si="0"/>
        <v>9</v>
      </c>
      <c r="F6" s="211">
        <f>E6/D6%</f>
        <v>0.9036144578313252</v>
      </c>
      <c r="G6" s="212">
        <f t="shared" si="1"/>
        <v>-7.563025210084034</v>
      </c>
      <c r="H6" s="337"/>
      <c r="I6" s="208">
        <v>2</v>
      </c>
      <c r="J6" s="340" t="s">
        <v>137</v>
      </c>
      <c r="K6" s="209">
        <v>833</v>
      </c>
      <c r="L6" s="209">
        <v>911</v>
      </c>
      <c r="M6" s="210">
        <f t="shared" si="2"/>
        <v>-78</v>
      </c>
      <c r="N6" s="211">
        <f aca="true" t="shared" si="10" ref="N6:N45">M6/L6%</f>
        <v>-8.562019758507136</v>
      </c>
      <c r="O6" s="212">
        <f t="shared" si="3"/>
        <v>65.54621848739497</v>
      </c>
      <c r="P6" s="208">
        <v>2</v>
      </c>
      <c r="Q6" s="340" t="s">
        <v>456</v>
      </c>
      <c r="R6" s="209">
        <v>2503</v>
      </c>
      <c r="S6" s="209">
        <v>2805</v>
      </c>
      <c r="T6" s="210">
        <f t="shared" si="4"/>
        <v>-302</v>
      </c>
      <c r="U6" s="211">
        <f t="shared" si="5"/>
        <v>-10.766488413547236</v>
      </c>
      <c r="V6" s="212">
        <f t="shared" si="6"/>
        <v>253.78151260504202</v>
      </c>
      <c r="W6" s="337"/>
      <c r="X6" s="204">
        <v>2</v>
      </c>
      <c r="Y6" s="341" t="s">
        <v>509</v>
      </c>
      <c r="Z6" s="301">
        <v>396</v>
      </c>
      <c r="AA6" s="301">
        <v>430</v>
      </c>
      <c r="AB6" s="210">
        <f t="shared" si="7"/>
        <v>-34</v>
      </c>
      <c r="AC6" s="211">
        <f t="shared" si="8"/>
        <v>-7.906976744186047</v>
      </c>
      <c r="AD6" s="212">
        <f t="shared" si="9"/>
        <v>5.51948051948052</v>
      </c>
    </row>
    <row r="7" spans="1:30" ht="18" customHeight="1">
      <c r="A7" s="208">
        <v>3</v>
      </c>
      <c r="B7" s="340" t="s">
        <v>101</v>
      </c>
      <c r="C7" s="209">
        <v>793</v>
      </c>
      <c r="D7" s="209">
        <v>783</v>
      </c>
      <c r="E7" s="210">
        <f t="shared" si="0"/>
        <v>10</v>
      </c>
      <c r="F7" s="211">
        <f aca="true" t="shared" si="11" ref="F7:F43">E7/D7%</f>
        <v>1.277139208173691</v>
      </c>
      <c r="G7" s="212">
        <f t="shared" si="1"/>
        <v>-8.403361344537815</v>
      </c>
      <c r="H7" s="337"/>
      <c r="I7" s="208">
        <v>3</v>
      </c>
      <c r="J7" s="340" t="s">
        <v>141</v>
      </c>
      <c r="K7" s="209">
        <v>74</v>
      </c>
      <c r="L7" s="209">
        <v>73</v>
      </c>
      <c r="M7" s="210">
        <f t="shared" si="2"/>
        <v>1</v>
      </c>
      <c r="N7" s="211">
        <f t="shared" si="10"/>
        <v>1.36986301369863</v>
      </c>
      <c r="O7" s="212">
        <f t="shared" si="3"/>
        <v>-0.8403361344537815</v>
      </c>
      <c r="P7" s="208">
        <v>3</v>
      </c>
      <c r="Q7" s="340" t="s">
        <v>173</v>
      </c>
      <c r="R7" s="209">
        <v>790</v>
      </c>
      <c r="S7" s="209">
        <v>782</v>
      </c>
      <c r="T7" s="210">
        <f t="shared" si="4"/>
        <v>8</v>
      </c>
      <c r="U7" s="211">
        <f t="shared" si="5"/>
        <v>1.0230179028132993</v>
      </c>
      <c r="V7" s="212">
        <f t="shared" si="6"/>
        <v>-6.722689075630252</v>
      </c>
      <c r="W7" s="337"/>
      <c r="X7" s="204">
        <v>3</v>
      </c>
      <c r="Y7" s="341" t="s">
        <v>510</v>
      </c>
      <c r="Z7" s="301">
        <v>342</v>
      </c>
      <c r="AA7" s="301">
        <v>391</v>
      </c>
      <c r="AB7" s="210">
        <f t="shared" si="7"/>
        <v>-49</v>
      </c>
      <c r="AC7" s="211">
        <f t="shared" si="8"/>
        <v>-12.531969309462916</v>
      </c>
      <c r="AD7" s="212">
        <f t="shared" si="9"/>
        <v>7.954545454545454</v>
      </c>
    </row>
    <row r="8" spans="1:30" ht="18" customHeight="1">
      <c r="A8" s="208">
        <v>4</v>
      </c>
      <c r="B8" s="340" t="s">
        <v>105</v>
      </c>
      <c r="C8" s="209">
        <v>460</v>
      </c>
      <c r="D8" s="209">
        <v>521</v>
      </c>
      <c r="E8" s="210">
        <f t="shared" si="0"/>
        <v>-61</v>
      </c>
      <c r="F8" s="211">
        <f t="shared" si="11"/>
        <v>-11.708253358925145</v>
      </c>
      <c r="G8" s="212">
        <f t="shared" si="1"/>
        <v>51.260504201680675</v>
      </c>
      <c r="H8" s="337"/>
      <c r="I8" s="208">
        <v>4</v>
      </c>
      <c r="J8" s="340" t="s">
        <v>145</v>
      </c>
      <c r="K8" s="209">
        <v>526</v>
      </c>
      <c r="L8" s="209">
        <v>554</v>
      </c>
      <c r="M8" s="210">
        <f t="shared" si="2"/>
        <v>-28</v>
      </c>
      <c r="N8" s="211">
        <f t="shared" si="10"/>
        <v>-5.054151624548736</v>
      </c>
      <c r="O8" s="212">
        <f t="shared" si="3"/>
        <v>23.529411764705884</v>
      </c>
      <c r="P8" s="208">
        <v>4</v>
      </c>
      <c r="Q8" s="340" t="s">
        <v>177</v>
      </c>
      <c r="R8" s="209">
        <v>928</v>
      </c>
      <c r="S8" s="209">
        <v>923</v>
      </c>
      <c r="T8" s="210">
        <f t="shared" si="4"/>
        <v>5</v>
      </c>
      <c r="U8" s="211">
        <f t="shared" si="5"/>
        <v>0.5417118093174431</v>
      </c>
      <c r="V8" s="212">
        <f t="shared" si="6"/>
        <v>-4.201680672268908</v>
      </c>
      <c r="W8" s="337"/>
      <c r="X8" s="204">
        <v>4</v>
      </c>
      <c r="Y8" s="341" t="s">
        <v>511</v>
      </c>
      <c r="Z8" s="301">
        <v>73</v>
      </c>
      <c r="AA8" s="301">
        <v>0</v>
      </c>
      <c r="AB8" s="210">
        <f t="shared" si="7"/>
        <v>73</v>
      </c>
      <c r="AC8" s="211">
        <v>0</v>
      </c>
      <c r="AD8" s="212">
        <f t="shared" si="9"/>
        <v>-11.85064935064935</v>
      </c>
    </row>
    <row r="9" spans="1:30" ht="18" customHeight="1">
      <c r="A9" s="208">
        <v>5</v>
      </c>
      <c r="B9" s="340" t="s">
        <v>109</v>
      </c>
      <c r="C9" s="209">
        <v>453</v>
      </c>
      <c r="D9" s="209">
        <v>438</v>
      </c>
      <c r="E9" s="210">
        <f t="shared" si="0"/>
        <v>15</v>
      </c>
      <c r="F9" s="211">
        <f t="shared" si="11"/>
        <v>3.4246575342465753</v>
      </c>
      <c r="G9" s="212">
        <f t="shared" si="1"/>
        <v>-12.605042016806724</v>
      </c>
      <c r="H9" s="337"/>
      <c r="I9" s="208">
        <v>5</v>
      </c>
      <c r="J9" s="340" t="s">
        <v>149</v>
      </c>
      <c r="K9" s="209">
        <v>1820</v>
      </c>
      <c r="L9" s="209">
        <v>1844</v>
      </c>
      <c r="M9" s="210">
        <f t="shared" si="2"/>
        <v>-24</v>
      </c>
      <c r="N9" s="211">
        <f t="shared" si="10"/>
        <v>-1.3015184381778742</v>
      </c>
      <c r="O9" s="212">
        <f t="shared" si="3"/>
        <v>20.168067226890756</v>
      </c>
      <c r="P9" s="208">
        <v>5</v>
      </c>
      <c r="Q9" s="340" t="s">
        <v>181</v>
      </c>
      <c r="R9" s="209">
        <v>297</v>
      </c>
      <c r="S9" s="209">
        <v>322</v>
      </c>
      <c r="T9" s="210">
        <f t="shared" si="4"/>
        <v>-25</v>
      </c>
      <c r="U9" s="211">
        <f t="shared" si="5"/>
        <v>-7.763975155279502</v>
      </c>
      <c r="V9" s="212">
        <f t="shared" si="6"/>
        <v>21.008403361344538</v>
      </c>
      <c r="W9" s="337"/>
      <c r="X9" s="692" t="s">
        <v>489</v>
      </c>
      <c r="Y9" s="707"/>
      <c r="Z9" s="302">
        <f>SUM(Z5:Z8)</f>
        <v>3663</v>
      </c>
      <c r="AA9" s="302">
        <f>SUM(AA5:AA8)</f>
        <v>3836</v>
      </c>
      <c r="AB9" s="215">
        <f t="shared" si="7"/>
        <v>-173</v>
      </c>
      <c r="AC9" s="216">
        <f t="shared" si="8"/>
        <v>-4.509906152241919</v>
      </c>
      <c r="AD9" s="217">
        <f t="shared" si="9"/>
        <v>28.084415584415584</v>
      </c>
    </row>
    <row r="10" spans="1:30" ht="18" customHeight="1">
      <c r="A10" s="208">
        <v>6</v>
      </c>
      <c r="B10" s="340" t="s">
        <v>243</v>
      </c>
      <c r="C10" s="209">
        <v>924</v>
      </c>
      <c r="D10" s="209">
        <v>906</v>
      </c>
      <c r="E10" s="210">
        <f t="shared" si="0"/>
        <v>18</v>
      </c>
      <c r="F10" s="211">
        <f t="shared" si="11"/>
        <v>1.9867549668874172</v>
      </c>
      <c r="G10" s="212">
        <f t="shared" si="1"/>
        <v>-15.126050420168069</v>
      </c>
      <c r="H10" s="337"/>
      <c r="I10" s="208">
        <v>6</v>
      </c>
      <c r="J10" s="340" t="s">
        <v>153</v>
      </c>
      <c r="K10" s="209">
        <v>1811</v>
      </c>
      <c r="L10" s="209">
        <v>1764</v>
      </c>
      <c r="M10" s="210">
        <f t="shared" si="2"/>
        <v>47</v>
      </c>
      <c r="N10" s="211">
        <f t="shared" si="10"/>
        <v>2.6643990929705215</v>
      </c>
      <c r="O10" s="212">
        <f t="shared" si="3"/>
        <v>-39.49579831932773</v>
      </c>
      <c r="P10" s="208">
        <v>6</v>
      </c>
      <c r="Q10" s="340" t="s">
        <v>185</v>
      </c>
      <c r="R10" s="209">
        <v>458</v>
      </c>
      <c r="S10" s="209">
        <v>535</v>
      </c>
      <c r="T10" s="210">
        <f t="shared" si="4"/>
        <v>-77</v>
      </c>
      <c r="U10" s="211">
        <f t="shared" si="5"/>
        <v>-14.392523364485982</v>
      </c>
      <c r="V10" s="212">
        <f t="shared" si="6"/>
        <v>64.70588235294117</v>
      </c>
      <c r="W10" s="337"/>
      <c r="X10" s="204">
        <v>1</v>
      </c>
      <c r="Y10" s="341" t="s">
        <v>512</v>
      </c>
      <c r="Z10" s="301">
        <v>720</v>
      </c>
      <c r="AA10" s="301">
        <v>760</v>
      </c>
      <c r="AB10" s="210">
        <f t="shared" si="7"/>
        <v>-40</v>
      </c>
      <c r="AC10" s="211">
        <f t="shared" si="8"/>
        <v>-5.2631578947368425</v>
      </c>
      <c r="AD10" s="212">
        <f t="shared" si="9"/>
        <v>6.4935064935064934</v>
      </c>
    </row>
    <row r="11" spans="1:30" ht="18" customHeight="1">
      <c r="A11" s="208">
        <v>7</v>
      </c>
      <c r="B11" s="340" t="s">
        <v>116</v>
      </c>
      <c r="C11" s="209">
        <v>361</v>
      </c>
      <c r="D11" s="209">
        <v>353</v>
      </c>
      <c r="E11" s="210">
        <f t="shared" si="0"/>
        <v>8</v>
      </c>
      <c r="F11" s="211">
        <f t="shared" si="11"/>
        <v>2.26628895184136</v>
      </c>
      <c r="G11" s="212">
        <f t="shared" si="1"/>
        <v>-6.722689075630252</v>
      </c>
      <c r="H11" s="337"/>
      <c r="I11" s="208">
        <v>7</v>
      </c>
      <c r="J11" s="340" t="s">
        <v>157</v>
      </c>
      <c r="K11" s="209">
        <v>62</v>
      </c>
      <c r="L11" s="209">
        <v>71</v>
      </c>
      <c r="M11" s="210">
        <f t="shared" si="2"/>
        <v>-9</v>
      </c>
      <c r="N11" s="211">
        <f t="shared" si="10"/>
        <v>-12.67605633802817</v>
      </c>
      <c r="O11" s="212">
        <f t="shared" si="3"/>
        <v>7.563025210084034</v>
      </c>
      <c r="P11" s="208">
        <v>7</v>
      </c>
      <c r="Q11" s="340" t="s">
        <v>188</v>
      </c>
      <c r="R11" s="209">
        <v>0</v>
      </c>
      <c r="S11" s="209">
        <v>0</v>
      </c>
      <c r="T11" s="210">
        <f t="shared" si="4"/>
        <v>0</v>
      </c>
      <c r="U11" s="210">
        <v>0</v>
      </c>
      <c r="V11" s="212">
        <f t="shared" si="6"/>
        <v>0</v>
      </c>
      <c r="W11" s="337"/>
      <c r="X11" s="204">
        <v>2</v>
      </c>
      <c r="Y11" s="341" t="s">
        <v>513</v>
      </c>
      <c r="Z11" s="301">
        <v>866</v>
      </c>
      <c r="AA11" s="301">
        <v>935</v>
      </c>
      <c r="AB11" s="210">
        <f t="shared" si="7"/>
        <v>-69</v>
      </c>
      <c r="AC11" s="211">
        <f t="shared" si="8"/>
        <v>-7.379679144385027</v>
      </c>
      <c r="AD11" s="212">
        <f t="shared" si="9"/>
        <v>11.2012987012987</v>
      </c>
    </row>
    <row r="12" spans="1:30" ht="18" customHeight="1">
      <c r="A12" s="208">
        <v>8</v>
      </c>
      <c r="B12" s="340" t="s">
        <v>120</v>
      </c>
      <c r="C12" s="209">
        <v>239</v>
      </c>
      <c r="D12" s="209">
        <v>280</v>
      </c>
      <c r="E12" s="210">
        <f t="shared" si="0"/>
        <v>-41</v>
      </c>
      <c r="F12" s="211">
        <f t="shared" si="11"/>
        <v>-14.642857142857144</v>
      </c>
      <c r="G12" s="212">
        <f t="shared" si="1"/>
        <v>34.45378151260504</v>
      </c>
      <c r="H12" s="337"/>
      <c r="I12" s="208">
        <v>8</v>
      </c>
      <c r="J12" s="340" t="s">
        <v>161</v>
      </c>
      <c r="K12" s="209">
        <v>107</v>
      </c>
      <c r="L12" s="209">
        <v>104</v>
      </c>
      <c r="M12" s="210">
        <f t="shared" si="2"/>
        <v>3</v>
      </c>
      <c r="N12" s="211">
        <f t="shared" si="10"/>
        <v>2.8846153846153846</v>
      </c>
      <c r="O12" s="212">
        <f t="shared" si="3"/>
        <v>-2.5210084033613445</v>
      </c>
      <c r="P12" s="208">
        <v>18</v>
      </c>
      <c r="Q12" s="340" t="s">
        <v>104</v>
      </c>
      <c r="R12" s="209">
        <v>0</v>
      </c>
      <c r="S12" s="209">
        <v>0</v>
      </c>
      <c r="T12" s="210">
        <f t="shared" si="4"/>
        <v>0</v>
      </c>
      <c r="U12" s="210">
        <v>0</v>
      </c>
      <c r="V12" s="212">
        <f t="shared" si="6"/>
        <v>0</v>
      </c>
      <c r="W12" s="337"/>
      <c r="X12" s="204">
        <v>3</v>
      </c>
      <c r="Y12" s="341" t="s">
        <v>514</v>
      </c>
      <c r="Z12" s="301">
        <v>349</v>
      </c>
      <c r="AA12" s="301">
        <v>385</v>
      </c>
      <c r="AB12" s="210">
        <f t="shared" si="7"/>
        <v>-36</v>
      </c>
      <c r="AC12" s="211">
        <f t="shared" si="8"/>
        <v>-9.35064935064935</v>
      </c>
      <c r="AD12" s="212">
        <f t="shared" si="9"/>
        <v>5.844155844155844</v>
      </c>
    </row>
    <row r="13" spans="1:30" ht="18" customHeight="1">
      <c r="A13" s="208">
        <v>9</v>
      </c>
      <c r="B13" s="340" t="s">
        <v>124</v>
      </c>
      <c r="C13" s="209">
        <v>101</v>
      </c>
      <c r="D13" s="209">
        <v>104</v>
      </c>
      <c r="E13" s="210">
        <f t="shared" si="0"/>
        <v>-3</v>
      </c>
      <c r="F13" s="211">
        <f t="shared" si="11"/>
        <v>-2.8846153846153846</v>
      </c>
      <c r="G13" s="212">
        <f t="shared" si="1"/>
        <v>2.5210084033613445</v>
      </c>
      <c r="H13" s="337"/>
      <c r="I13" s="208">
        <v>9</v>
      </c>
      <c r="J13" s="340" t="s">
        <v>165</v>
      </c>
      <c r="K13" s="209">
        <v>1064</v>
      </c>
      <c r="L13" s="209">
        <v>990</v>
      </c>
      <c r="M13" s="210">
        <f t="shared" si="2"/>
        <v>74</v>
      </c>
      <c r="N13" s="211">
        <f t="shared" si="10"/>
        <v>7.474747474747475</v>
      </c>
      <c r="O13" s="212">
        <f t="shared" si="3"/>
        <v>-62.18487394957983</v>
      </c>
      <c r="P13" s="208">
        <v>19</v>
      </c>
      <c r="Q13" s="340" t="s">
        <v>108</v>
      </c>
      <c r="R13" s="209">
        <v>606</v>
      </c>
      <c r="S13" s="209">
        <v>572</v>
      </c>
      <c r="T13" s="210">
        <f t="shared" si="4"/>
        <v>34</v>
      </c>
      <c r="U13" s="211">
        <f>T13/S13%</f>
        <v>5.944055944055944</v>
      </c>
      <c r="V13" s="212">
        <f t="shared" si="6"/>
        <v>-28.571428571428573</v>
      </c>
      <c r="W13" s="337"/>
      <c r="X13" s="692" t="s">
        <v>599</v>
      </c>
      <c r="Y13" s="693"/>
      <c r="Z13" s="302">
        <f>SUM(Z10:Z12)</f>
        <v>1935</v>
      </c>
      <c r="AA13" s="302">
        <f>SUM(AA10:AA12)</f>
        <v>2080</v>
      </c>
      <c r="AB13" s="215">
        <f t="shared" si="7"/>
        <v>-145</v>
      </c>
      <c r="AC13" s="216">
        <f t="shared" si="8"/>
        <v>-6.971153846153846</v>
      </c>
      <c r="AD13" s="217">
        <f t="shared" si="9"/>
        <v>23.538961038961038</v>
      </c>
    </row>
    <row r="14" spans="1:30" ht="18" customHeight="1">
      <c r="A14" s="208">
        <v>10</v>
      </c>
      <c r="B14" s="340" t="s">
        <v>128</v>
      </c>
      <c r="C14" s="209">
        <v>36</v>
      </c>
      <c r="D14" s="209">
        <v>52</v>
      </c>
      <c r="E14" s="210">
        <f t="shared" si="0"/>
        <v>-16</v>
      </c>
      <c r="F14" s="211">
        <f t="shared" si="11"/>
        <v>-30.769230769230766</v>
      </c>
      <c r="G14" s="212">
        <f t="shared" si="1"/>
        <v>13.445378151260504</v>
      </c>
      <c r="H14" s="337"/>
      <c r="I14" s="208">
        <v>10</v>
      </c>
      <c r="J14" s="340" t="s">
        <v>169</v>
      </c>
      <c r="K14" s="209">
        <v>677</v>
      </c>
      <c r="L14" s="209">
        <v>704</v>
      </c>
      <c r="M14" s="210">
        <f t="shared" si="2"/>
        <v>-27</v>
      </c>
      <c r="N14" s="211">
        <f t="shared" si="10"/>
        <v>-3.835227272727273</v>
      </c>
      <c r="O14" s="212">
        <f t="shared" si="3"/>
        <v>22.689075630252102</v>
      </c>
      <c r="P14" s="208">
        <v>20</v>
      </c>
      <c r="Q14" s="340" t="s">
        <v>112</v>
      </c>
      <c r="R14" s="209">
        <v>380</v>
      </c>
      <c r="S14" s="209">
        <v>317</v>
      </c>
      <c r="T14" s="210">
        <f t="shared" si="4"/>
        <v>63</v>
      </c>
      <c r="U14" s="211">
        <f>T14/S14%</f>
        <v>19.873817034700316</v>
      </c>
      <c r="V14" s="212">
        <f t="shared" si="6"/>
        <v>-52.94117647058824</v>
      </c>
      <c r="W14" s="337"/>
      <c r="X14" s="204">
        <v>1</v>
      </c>
      <c r="Y14" s="341" t="s">
        <v>515</v>
      </c>
      <c r="Z14" s="301">
        <v>660</v>
      </c>
      <c r="AA14" s="301">
        <v>631</v>
      </c>
      <c r="AB14" s="210">
        <f t="shared" si="7"/>
        <v>29</v>
      </c>
      <c r="AC14" s="211">
        <f>AB14/AA14%</f>
        <v>4.595879556259905</v>
      </c>
      <c r="AD14" s="212">
        <f t="shared" si="9"/>
        <v>-4.707792207792208</v>
      </c>
    </row>
    <row r="15" spans="1:32" ht="18" customHeight="1">
      <c r="A15" s="208">
        <v>11</v>
      </c>
      <c r="B15" s="340" t="s">
        <v>132</v>
      </c>
      <c r="C15" s="209">
        <v>22</v>
      </c>
      <c r="D15" s="209">
        <v>25</v>
      </c>
      <c r="E15" s="210">
        <f t="shared" si="0"/>
        <v>-3</v>
      </c>
      <c r="F15" s="211">
        <f t="shared" si="11"/>
        <v>-12</v>
      </c>
      <c r="G15" s="212">
        <f t="shared" si="1"/>
        <v>2.5210084033613445</v>
      </c>
      <c r="H15" s="337"/>
      <c r="I15" s="208">
        <v>11</v>
      </c>
      <c r="J15" s="340" t="s">
        <v>172</v>
      </c>
      <c r="K15" s="209">
        <v>5717</v>
      </c>
      <c r="L15" s="209">
        <v>5450</v>
      </c>
      <c r="M15" s="210">
        <f t="shared" si="2"/>
        <v>267</v>
      </c>
      <c r="N15" s="211">
        <f t="shared" si="10"/>
        <v>4.89908256880734</v>
      </c>
      <c r="O15" s="212">
        <f t="shared" si="3"/>
        <v>-224.36974789915968</v>
      </c>
      <c r="P15" s="208">
        <v>21</v>
      </c>
      <c r="Q15" s="340" t="s">
        <v>115</v>
      </c>
      <c r="R15" s="209">
        <v>618</v>
      </c>
      <c r="S15" s="209">
        <v>495</v>
      </c>
      <c r="T15" s="210">
        <f t="shared" si="4"/>
        <v>123</v>
      </c>
      <c r="U15" s="211">
        <f>T15/S15%</f>
        <v>24.848484848484848</v>
      </c>
      <c r="V15" s="212">
        <f t="shared" si="6"/>
        <v>-103.36134453781513</v>
      </c>
      <c r="W15" s="337"/>
      <c r="X15" s="204">
        <v>2</v>
      </c>
      <c r="Y15" s="341" t="s">
        <v>516</v>
      </c>
      <c r="Z15" s="301">
        <v>896</v>
      </c>
      <c r="AA15" s="301">
        <v>998</v>
      </c>
      <c r="AB15" s="210">
        <f t="shared" si="7"/>
        <v>-102</v>
      </c>
      <c r="AC15" s="211">
        <f>AB15/AA15%</f>
        <v>-10.220440881763526</v>
      </c>
      <c r="AD15" s="212">
        <f t="shared" si="9"/>
        <v>16.558441558441558</v>
      </c>
      <c r="AE15" s="208"/>
      <c r="AF15" s="208"/>
    </row>
    <row r="16" spans="1:32" ht="18" customHeight="1">
      <c r="A16" s="208">
        <v>12</v>
      </c>
      <c r="B16" s="340" t="s">
        <v>136</v>
      </c>
      <c r="C16" s="209">
        <v>374</v>
      </c>
      <c r="D16" s="209">
        <v>293</v>
      </c>
      <c r="E16" s="210">
        <f t="shared" si="0"/>
        <v>81</v>
      </c>
      <c r="F16" s="211">
        <f t="shared" si="11"/>
        <v>27.64505119453925</v>
      </c>
      <c r="G16" s="212">
        <f t="shared" si="1"/>
        <v>-68.0672268907563</v>
      </c>
      <c r="H16" s="337"/>
      <c r="I16" s="699" t="s">
        <v>460</v>
      </c>
      <c r="J16" s="693"/>
      <c r="K16" s="214">
        <f>SUM(K5:K15)</f>
        <v>14330</v>
      </c>
      <c r="L16" s="214">
        <f>SUM(L5:L15)</f>
        <v>14025</v>
      </c>
      <c r="M16" s="215">
        <f t="shared" si="2"/>
        <v>305</v>
      </c>
      <c r="N16" s="216">
        <f t="shared" si="10"/>
        <v>2.1746880570409983</v>
      </c>
      <c r="O16" s="217">
        <f t="shared" si="3"/>
        <v>-256.30252100840335</v>
      </c>
      <c r="P16" s="208">
        <v>22</v>
      </c>
      <c r="Q16" s="340" t="s">
        <v>119</v>
      </c>
      <c r="R16" s="209">
        <v>723</v>
      </c>
      <c r="S16" s="209">
        <v>569</v>
      </c>
      <c r="T16" s="210">
        <f t="shared" si="4"/>
        <v>154</v>
      </c>
      <c r="U16" s="211">
        <f>T16/S16%</f>
        <v>27.06502636203866</v>
      </c>
      <c r="V16" s="212">
        <f t="shared" si="6"/>
        <v>-129.41176470588235</v>
      </c>
      <c r="W16" s="337"/>
      <c r="X16" s="692" t="s">
        <v>600</v>
      </c>
      <c r="Y16" s="708"/>
      <c r="Z16" s="302">
        <f>SUM(Z14:Z15)</f>
        <v>1556</v>
      </c>
      <c r="AA16" s="302">
        <f>SUM(AA14:AA15)</f>
        <v>1629</v>
      </c>
      <c r="AB16" s="215">
        <f t="shared" si="7"/>
        <v>-73</v>
      </c>
      <c r="AC16" s="216">
        <f t="shared" si="8"/>
        <v>-4.481276856967465</v>
      </c>
      <c r="AD16" s="217">
        <f t="shared" si="9"/>
        <v>11.85064935064935</v>
      </c>
      <c r="AE16" s="208"/>
      <c r="AF16" s="208"/>
    </row>
    <row r="17" spans="1:32" ht="18" customHeight="1">
      <c r="A17" s="208">
        <v>13</v>
      </c>
      <c r="B17" s="340" t="s">
        <v>140</v>
      </c>
      <c r="C17" s="209">
        <v>108</v>
      </c>
      <c r="D17" s="209">
        <v>91</v>
      </c>
      <c r="E17" s="210">
        <f t="shared" si="0"/>
        <v>17</v>
      </c>
      <c r="F17" s="211">
        <f t="shared" si="11"/>
        <v>18.681318681318682</v>
      </c>
      <c r="G17" s="212">
        <f t="shared" si="1"/>
        <v>-14.285714285714286</v>
      </c>
      <c r="H17" s="337"/>
      <c r="I17" s="208">
        <v>1</v>
      </c>
      <c r="J17" s="340" t="s">
        <v>180</v>
      </c>
      <c r="K17" s="209">
        <v>458</v>
      </c>
      <c r="L17" s="209">
        <v>500</v>
      </c>
      <c r="M17" s="210">
        <f t="shared" si="2"/>
        <v>-42</v>
      </c>
      <c r="N17" s="211">
        <f t="shared" si="10"/>
        <v>-8.4</v>
      </c>
      <c r="O17" s="212">
        <f t="shared" si="3"/>
        <v>35.294117647058826</v>
      </c>
      <c r="P17" s="699" t="s">
        <v>472</v>
      </c>
      <c r="Q17" s="693"/>
      <c r="R17" s="214">
        <f>SUM(R5:R16)</f>
        <v>9608</v>
      </c>
      <c r="S17" s="214">
        <f>SUM(S5:S16)</f>
        <v>9522</v>
      </c>
      <c r="T17" s="215">
        <f t="shared" si="4"/>
        <v>86</v>
      </c>
      <c r="U17" s="216">
        <f>T17/S17%</f>
        <v>0.9031716026044949</v>
      </c>
      <c r="V17" s="217">
        <f t="shared" si="6"/>
        <v>-72.26890756302521</v>
      </c>
      <c r="W17" s="337"/>
      <c r="X17" s="204">
        <v>1</v>
      </c>
      <c r="Y17" s="341" t="s">
        <v>517</v>
      </c>
      <c r="Z17" s="301">
        <v>895</v>
      </c>
      <c r="AA17" s="301">
        <v>900</v>
      </c>
      <c r="AB17" s="210">
        <f t="shared" si="7"/>
        <v>-5</v>
      </c>
      <c r="AC17" s="211">
        <f t="shared" si="8"/>
        <v>-0.5555555555555556</v>
      </c>
      <c r="AD17" s="212">
        <f t="shared" si="9"/>
        <v>0.8116883116883117</v>
      </c>
      <c r="AE17" s="208"/>
      <c r="AF17" s="208"/>
    </row>
    <row r="18" spans="1:32" ht="18" customHeight="1">
      <c r="A18" s="208">
        <v>14</v>
      </c>
      <c r="B18" s="340" t="s">
        <v>144</v>
      </c>
      <c r="C18" s="209">
        <v>326</v>
      </c>
      <c r="D18" s="209">
        <v>353</v>
      </c>
      <c r="E18" s="210">
        <f t="shared" si="0"/>
        <v>-27</v>
      </c>
      <c r="F18" s="211">
        <f t="shared" si="11"/>
        <v>-7.64872521246459</v>
      </c>
      <c r="G18" s="212">
        <f t="shared" si="1"/>
        <v>22.689075630252102</v>
      </c>
      <c r="H18" s="337"/>
      <c r="I18" s="208">
        <v>2</v>
      </c>
      <c r="J18" s="340" t="s">
        <v>184</v>
      </c>
      <c r="K18" s="209">
        <v>564</v>
      </c>
      <c r="L18" s="209">
        <v>565</v>
      </c>
      <c r="M18" s="210">
        <f t="shared" si="2"/>
        <v>-1</v>
      </c>
      <c r="N18" s="211">
        <f t="shared" si="10"/>
        <v>-0.17699115044247787</v>
      </c>
      <c r="O18" s="212">
        <f t="shared" si="3"/>
        <v>0.8403361344537815</v>
      </c>
      <c r="P18" s="208">
        <v>8</v>
      </c>
      <c r="Q18" s="340" t="s">
        <v>191</v>
      </c>
      <c r="R18" s="209">
        <v>517</v>
      </c>
      <c r="S18" s="209">
        <v>556</v>
      </c>
      <c r="T18" s="210">
        <f aca="true" t="shared" si="12" ref="T18:T27">R18-S18</f>
        <v>-39</v>
      </c>
      <c r="U18" s="211">
        <f aca="true" t="shared" si="13" ref="U18:U27">T18/S18%</f>
        <v>-7.014388489208634</v>
      </c>
      <c r="V18" s="212">
        <f t="shared" si="6"/>
        <v>32.77310924369748</v>
      </c>
      <c r="W18" s="337"/>
      <c r="X18" s="204">
        <v>2</v>
      </c>
      <c r="Y18" s="341" t="s">
        <v>518</v>
      </c>
      <c r="Z18" s="301">
        <v>808</v>
      </c>
      <c r="AA18" s="301">
        <v>857</v>
      </c>
      <c r="AB18" s="210">
        <f t="shared" si="7"/>
        <v>-49</v>
      </c>
      <c r="AC18" s="211">
        <f t="shared" si="8"/>
        <v>-5.717619603267211</v>
      </c>
      <c r="AD18" s="212">
        <f t="shared" si="9"/>
        <v>7.954545454545454</v>
      </c>
      <c r="AE18" s="208"/>
      <c r="AF18" s="208"/>
    </row>
    <row r="19" spans="1:32" ht="18" customHeight="1">
      <c r="A19" s="208">
        <v>15</v>
      </c>
      <c r="B19" s="340" t="s">
        <v>148</v>
      </c>
      <c r="C19" s="209">
        <v>91</v>
      </c>
      <c r="D19" s="209">
        <v>133</v>
      </c>
      <c r="E19" s="210">
        <f t="shared" si="0"/>
        <v>-42</v>
      </c>
      <c r="F19" s="211">
        <f t="shared" si="11"/>
        <v>-31.57894736842105</v>
      </c>
      <c r="G19" s="212">
        <f t="shared" si="1"/>
        <v>35.294117647058826</v>
      </c>
      <c r="H19" s="337"/>
      <c r="I19" s="208">
        <v>3</v>
      </c>
      <c r="J19" s="340" t="s">
        <v>187</v>
      </c>
      <c r="K19" s="209">
        <v>817</v>
      </c>
      <c r="L19" s="209">
        <v>873</v>
      </c>
      <c r="M19" s="210">
        <f t="shared" si="2"/>
        <v>-56</v>
      </c>
      <c r="N19" s="211">
        <f t="shared" si="10"/>
        <v>-6.414662084765177</v>
      </c>
      <c r="O19" s="212">
        <f t="shared" si="3"/>
        <v>47.05882352941177</v>
      </c>
      <c r="P19" s="208">
        <v>9</v>
      </c>
      <c r="Q19" s="340" t="s">
        <v>194</v>
      </c>
      <c r="R19" s="209">
        <v>1126</v>
      </c>
      <c r="S19" s="209">
        <v>1108</v>
      </c>
      <c r="T19" s="210">
        <f t="shared" si="12"/>
        <v>18</v>
      </c>
      <c r="U19" s="211">
        <f t="shared" si="13"/>
        <v>1.6245487364620939</v>
      </c>
      <c r="V19" s="212">
        <f t="shared" si="6"/>
        <v>-15.126050420168069</v>
      </c>
      <c r="W19" s="337"/>
      <c r="X19" s="204">
        <v>3</v>
      </c>
      <c r="Y19" s="341" t="s">
        <v>519</v>
      </c>
      <c r="Z19" s="301">
        <v>1282</v>
      </c>
      <c r="AA19" s="301">
        <v>1334</v>
      </c>
      <c r="AB19" s="210">
        <f t="shared" si="7"/>
        <v>-52</v>
      </c>
      <c r="AC19" s="211">
        <f t="shared" si="8"/>
        <v>-3.898050974512744</v>
      </c>
      <c r="AD19" s="212">
        <f t="shared" si="9"/>
        <v>8.441558441558442</v>
      </c>
      <c r="AE19" s="208"/>
      <c r="AF19" s="208"/>
    </row>
    <row r="20" spans="1:32" ht="18" customHeight="1">
      <c r="A20" s="208">
        <v>16</v>
      </c>
      <c r="B20" s="340" t="s">
        <v>152</v>
      </c>
      <c r="C20" s="209">
        <v>162</v>
      </c>
      <c r="D20" s="209">
        <v>165</v>
      </c>
      <c r="E20" s="210">
        <f t="shared" si="0"/>
        <v>-3</v>
      </c>
      <c r="F20" s="211">
        <f t="shared" si="11"/>
        <v>-1.8181818181818183</v>
      </c>
      <c r="G20" s="212">
        <f t="shared" si="1"/>
        <v>2.5210084033613445</v>
      </c>
      <c r="H20" s="337"/>
      <c r="I20" s="208">
        <v>4</v>
      </c>
      <c r="J20" s="340" t="s">
        <v>190</v>
      </c>
      <c r="K20" s="209">
        <v>136</v>
      </c>
      <c r="L20" s="209">
        <v>145</v>
      </c>
      <c r="M20" s="210">
        <f t="shared" si="2"/>
        <v>-9</v>
      </c>
      <c r="N20" s="211">
        <f t="shared" si="10"/>
        <v>-6.206896551724138</v>
      </c>
      <c r="O20" s="212">
        <f t="shared" si="3"/>
        <v>7.563025210084034</v>
      </c>
      <c r="P20" s="208">
        <v>10</v>
      </c>
      <c r="Q20" s="340" t="s">
        <v>197</v>
      </c>
      <c r="R20" s="209">
        <v>573</v>
      </c>
      <c r="S20" s="209">
        <v>545</v>
      </c>
      <c r="T20" s="210">
        <f t="shared" si="12"/>
        <v>28</v>
      </c>
      <c r="U20" s="211">
        <f t="shared" si="13"/>
        <v>5.137614678899082</v>
      </c>
      <c r="V20" s="212">
        <f t="shared" si="6"/>
        <v>-23.529411764705884</v>
      </c>
      <c r="W20" s="337"/>
      <c r="X20" s="692" t="s">
        <v>601</v>
      </c>
      <c r="Y20" s="693"/>
      <c r="Z20" s="302">
        <f>SUM(Z17:Z19)</f>
        <v>2985</v>
      </c>
      <c r="AA20" s="302">
        <f>SUM(AA17:AA19)</f>
        <v>3091</v>
      </c>
      <c r="AB20" s="215">
        <f t="shared" si="7"/>
        <v>-106</v>
      </c>
      <c r="AC20" s="216">
        <f t="shared" si="8"/>
        <v>-3.4293109026205113</v>
      </c>
      <c r="AD20" s="217">
        <f t="shared" si="9"/>
        <v>17.207792207792206</v>
      </c>
      <c r="AE20" s="208"/>
      <c r="AF20" s="208"/>
    </row>
    <row r="21" spans="1:32" ht="18" customHeight="1">
      <c r="A21" s="208">
        <v>17</v>
      </c>
      <c r="B21" s="340" t="s">
        <v>156</v>
      </c>
      <c r="C21" s="209">
        <v>372</v>
      </c>
      <c r="D21" s="209">
        <v>398</v>
      </c>
      <c r="E21" s="210">
        <f t="shared" si="0"/>
        <v>-26</v>
      </c>
      <c r="F21" s="211">
        <f t="shared" si="11"/>
        <v>-6.532663316582915</v>
      </c>
      <c r="G21" s="212">
        <f t="shared" si="1"/>
        <v>21.84873949579832</v>
      </c>
      <c r="H21" s="337"/>
      <c r="I21" s="208">
        <v>5</v>
      </c>
      <c r="J21" s="340" t="s">
        <v>193</v>
      </c>
      <c r="K21" s="209">
        <v>166</v>
      </c>
      <c r="L21" s="209">
        <v>183</v>
      </c>
      <c r="M21" s="210">
        <f t="shared" si="2"/>
        <v>-17</v>
      </c>
      <c r="N21" s="211">
        <f t="shared" si="10"/>
        <v>-9.289617486338797</v>
      </c>
      <c r="O21" s="212">
        <f t="shared" si="3"/>
        <v>14.285714285714286</v>
      </c>
      <c r="P21" s="208">
        <v>11</v>
      </c>
      <c r="Q21" s="340" t="s">
        <v>200</v>
      </c>
      <c r="R21" s="209">
        <v>1448</v>
      </c>
      <c r="S21" s="209">
        <v>1325</v>
      </c>
      <c r="T21" s="210">
        <f t="shared" si="12"/>
        <v>123</v>
      </c>
      <c r="U21" s="211">
        <f t="shared" si="13"/>
        <v>9.283018867924529</v>
      </c>
      <c r="V21" s="212">
        <f t="shared" si="6"/>
        <v>-103.36134453781513</v>
      </c>
      <c r="W21" s="337"/>
      <c r="X21" s="219"/>
      <c r="Y21" s="362"/>
      <c r="Z21" s="301"/>
      <c r="AA21" s="301"/>
      <c r="AB21" s="210"/>
      <c r="AC21" s="211"/>
      <c r="AD21" s="212"/>
      <c r="AE21" s="208"/>
      <c r="AF21" s="208"/>
    </row>
    <row r="22" spans="1:32" ht="18" customHeight="1">
      <c r="A22" s="208">
        <v>18</v>
      </c>
      <c r="B22" s="340" t="s">
        <v>160</v>
      </c>
      <c r="C22" s="209">
        <v>311</v>
      </c>
      <c r="D22" s="209">
        <v>299</v>
      </c>
      <c r="E22" s="210">
        <f t="shared" si="0"/>
        <v>12</v>
      </c>
      <c r="F22" s="211">
        <f t="shared" si="11"/>
        <v>4.013377926421405</v>
      </c>
      <c r="G22" s="212">
        <f t="shared" si="1"/>
        <v>-10.084033613445378</v>
      </c>
      <c r="H22" s="337"/>
      <c r="I22" s="208">
        <v>6</v>
      </c>
      <c r="J22" s="340" t="s">
        <v>196</v>
      </c>
      <c r="K22" s="209">
        <v>767</v>
      </c>
      <c r="L22" s="209">
        <v>812</v>
      </c>
      <c r="M22" s="210">
        <f t="shared" si="2"/>
        <v>-45</v>
      </c>
      <c r="N22" s="211">
        <f t="shared" si="10"/>
        <v>-5.541871921182267</v>
      </c>
      <c r="O22" s="212">
        <f t="shared" si="3"/>
        <v>37.81512605042017</v>
      </c>
      <c r="P22" s="208">
        <v>12</v>
      </c>
      <c r="Q22" s="340" t="s">
        <v>203</v>
      </c>
      <c r="R22" s="209">
        <v>1395</v>
      </c>
      <c r="S22" s="209">
        <v>1389</v>
      </c>
      <c r="T22" s="210">
        <f t="shared" si="12"/>
        <v>6</v>
      </c>
      <c r="U22" s="211">
        <f t="shared" si="13"/>
        <v>0.4319654427645788</v>
      </c>
      <c r="V22" s="212">
        <f t="shared" si="6"/>
        <v>-5.042016806722689</v>
      </c>
      <c r="W22" s="337"/>
      <c r="X22" s="694" t="s">
        <v>597</v>
      </c>
      <c r="Y22" s="695"/>
      <c r="Z22" s="326">
        <f>(C47+K16+K24+K34+K36+K40+K45+R17+R42+R51+R35)</f>
        <v>94009</v>
      </c>
      <c r="AA22" s="326">
        <f>(D47+L16+L24+L34+L36+L40+L45+S17+S42+S51+S35)</f>
        <v>94128</v>
      </c>
      <c r="AB22" s="309">
        <f>(E47+M16+M24+M34+M36+M40+M45+T17+T42+T51+T35)</f>
        <v>-119</v>
      </c>
      <c r="AC22" s="310">
        <f>AB22/AA22%</f>
        <v>-0.12642359340472548</v>
      </c>
      <c r="AD22" s="311">
        <f>AB22/$AB$22%</f>
        <v>100</v>
      </c>
      <c r="AE22" s="208"/>
      <c r="AF22" s="208"/>
    </row>
    <row r="23" spans="1:32" ht="18" customHeight="1">
      <c r="A23" s="208">
        <v>19</v>
      </c>
      <c r="B23" s="340" t="s">
        <v>164</v>
      </c>
      <c r="C23" s="209">
        <v>181</v>
      </c>
      <c r="D23" s="209">
        <v>219</v>
      </c>
      <c r="E23" s="210">
        <f t="shared" si="0"/>
        <v>-38</v>
      </c>
      <c r="F23" s="211">
        <f t="shared" si="11"/>
        <v>-17.35159817351598</v>
      </c>
      <c r="G23" s="212">
        <f t="shared" si="1"/>
        <v>31.932773109243698</v>
      </c>
      <c r="H23" s="337"/>
      <c r="I23" s="208">
        <v>7</v>
      </c>
      <c r="J23" s="340" t="s">
        <v>199</v>
      </c>
      <c r="K23" s="209">
        <v>589</v>
      </c>
      <c r="L23" s="209">
        <v>619</v>
      </c>
      <c r="M23" s="210">
        <f t="shared" si="2"/>
        <v>-30</v>
      </c>
      <c r="N23" s="211">
        <f t="shared" si="10"/>
        <v>-4.846526655896607</v>
      </c>
      <c r="O23" s="212">
        <f t="shared" si="3"/>
        <v>25.210084033613448</v>
      </c>
      <c r="P23" s="208">
        <v>13</v>
      </c>
      <c r="Q23" s="340" t="s">
        <v>206</v>
      </c>
      <c r="R23" s="209">
        <v>1558</v>
      </c>
      <c r="S23" s="209">
        <v>1655</v>
      </c>
      <c r="T23" s="210">
        <f t="shared" si="12"/>
        <v>-97</v>
      </c>
      <c r="U23" s="211">
        <f t="shared" si="13"/>
        <v>-5.861027190332326</v>
      </c>
      <c r="V23" s="212">
        <f t="shared" si="6"/>
        <v>81.51260504201682</v>
      </c>
      <c r="W23" s="337"/>
      <c r="X23" s="692" t="s">
        <v>598</v>
      </c>
      <c r="Y23" s="693"/>
      <c r="Z23" s="302">
        <f>Z9+Z13+Z16+Z20</f>
        <v>10139</v>
      </c>
      <c r="AA23" s="302">
        <f>AA9+AA13+AA16+AA20</f>
        <v>10636</v>
      </c>
      <c r="AB23" s="215">
        <f t="shared" si="7"/>
        <v>-497</v>
      </c>
      <c r="AC23" s="216">
        <f t="shared" si="8"/>
        <v>-4.672809326814592</v>
      </c>
      <c r="AD23" s="217">
        <f>AB23/$AB$23%</f>
        <v>100</v>
      </c>
      <c r="AE23" s="208"/>
      <c r="AF23" s="208"/>
    </row>
    <row r="24" spans="1:32" ht="18" customHeight="1">
      <c r="A24" s="208">
        <v>20</v>
      </c>
      <c r="B24" s="340" t="s">
        <v>168</v>
      </c>
      <c r="C24" s="209">
        <v>650</v>
      </c>
      <c r="D24" s="209">
        <v>697</v>
      </c>
      <c r="E24" s="210">
        <f t="shared" si="0"/>
        <v>-47</v>
      </c>
      <c r="F24" s="211">
        <f t="shared" si="11"/>
        <v>-6.743185078909613</v>
      </c>
      <c r="G24" s="212">
        <f t="shared" si="1"/>
        <v>39.49579831932773</v>
      </c>
      <c r="H24" s="337"/>
      <c r="I24" s="699" t="s">
        <v>461</v>
      </c>
      <c r="J24" s="693"/>
      <c r="K24" s="214">
        <f>SUM(K17:K23)</f>
        <v>3497</v>
      </c>
      <c r="L24" s="214">
        <f>SUM(L17:L23)</f>
        <v>3697</v>
      </c>
      <c r="M24" s="215">
        <f t="shared" si="2"/>
        <v>-200</v>
      </c>
      <c r="N24" s="216">
        <f t="shared" si="10"/>
        <v>-5.409791723018664</v>
      </c>
      <c r="O24" s="217">
        <f t="shared" si="3"/>
        <v>168.0672268907563</v>
      </c>
      <c r="P24" s="208">
        <v>14</v>
      </c>
      <c r="Q24" s="340" t="s">
        <v>209</v>
      </c>
      <c r="R24" s="209">
        <v>1416</v>
      </c>
      <c r="S24" s="209">
        <v>1391</v>
      </c>
      <c r="T24" s="210">
        <f t="shared" si="12"/>
        <v>25</v>
      </c>
      <c r="U24" s="211">
        <f t="shared" si="13"/>
        <v>1.7972681524083394</v>
      </c>
      <c r="V24" s="212">
        <f t="shared" si="6"/>
        <v>-21.008403361344538</v>
      </c>
      <c r="W24" s="337"/>
      <c r="X24" s="705" t="s">
        <v>520</v>
      </c>
      <c r="Y24" s="706"/>
      <c r="Z24" s="367">
        <f>Z23+Z22</f>
        <v>104148</v>
      </c>
      <c r="AA24" s="367">
        <f>AA22+AA23</f>
        <v>104764</v>
      </c>
      <c r="AB24" s="368">
        <f t="shared" si="7"/>
        <v>-616</v>
      </c>
      <c r="AC24" s="369">
        <f t="shared" si="8"/>
        <v>-0.5879882402351952</v>
      </c>
      <c r="AD24" s="370">
        <f>AB24/$AB$24%</f>
        <v>100</v>
      </c>
      <c r="AE24" s="208"/>
      <c r="AF24" s="208"/>
    </row>
    <row r="25" spans="1:32" ht="18" customHeight="1">
      <c r="A25" s="208">
        <v>21</v>
      </c>
      <c r="B25" s="340" t="s">
        <v>171</v>
      </c>
      <c r="C25" s="209">
        <v>498</v>
      </c>
      <c r="D25" s="209">
        <v>525</v>
      </c>
      <c r="E25" s="210">
        <f t="shared" si="0"/>
        <v>-27</v>
      </c>
      <c r="F25" s="211">
        <f t="shared" si="11"/>
        <v>-5.142857142857143</v>
      </c>
      <c r="G25" s="212">
        <f t="shared" si="1"/>
        <v>22.689075630252102</v>
      </c>
      <c r="H25" s="337"/>
      <c r="I25" s="208">
        <v>1</v>
      </c>
      <c r="J25" s="340" t="s">
        <v>205</v>
      </c>
      <c r="K25" s="209">
        <v>1653</v>
      </c>
      <c r="L25" s="209">
        <v>1595</v>
      </c>
      <c r="M25" s="210">
        <f t="shared" si="2"/>
        <v>58</v>
      </c>
      <c r="N25" s="211">
        <f t="shared" si="10"/>
        <v>3.6363636363636367</v>
      </c>
      <c r="O25" s="212">
        <f t="shared" si="3"/>
        <v>-48.73949579831933</v>
      </c>
      <c r="P25" s="208">
        <v>15</v>
      </c>
      <c r="Q25" s="340" t="s">
        <v>94</v>
      </c>
      <c r="R25" s="209">
        <v>896</v>
      </c>
      <c r="S25" s="209">
        <v>977</v>
      </c>
      <c r="T25" s="210">
        <f t="shared" si="12"/>
        <v>-81</v>
      </c>
      <c r="U25" s="211">
        <f t="shared" si="13"/>
        <v>-8.290685772773797</v>
      </c>
      <c r="V25" s="212">
        <f t="shared" si="6"/>
        <v>68.0672268907563</v>
      </c>
      <c r="W25" s="337"/>
      <c r="X25" s="296"/>
      <c r="Y25" s="296"/>
      <c r="Z25" s="208"/>
      <c r="AA25" s="297"/>
      <c r="AB25" s="208"/>
      <c r="AC25" s="208"/>
      <c r="AD25" s="208"/>
      <c r="AE25" s="208"/>
      <c r="AF25" s="208"/>
    </row>
    <row r="26" spans="1:32" ht="18" customHeight="1">
      <c r="A26" s="208">
        <v>22</v>
      </c>
      <c r="B26" s="340" t="s">
        <v>175</v>
      </c>
      <c r="C26" s="209">
        <v>216</v>
      </c>
      <c r="D26" s="209">
        <v>226</v>
      </c>
      <c r="E26" s="210">
        <f t="shared" si="0"/>
        <v>-10</v>
      </c>
      <c r="F26" s="211">
        <f t="shared" si="11"/>
        <v>-4.424778761061948</v>
      </c>
      <c r="G26" s="212">
        <f t="shared" si="1"/>
        <v>8.403361344537815</v>
      </c>
      <c r="H26" s="337"/>
      <c r="I26" s="208">
        <v>2</v>
      </c>
      <c r="J26" s="340" t="s">
        <v>208</v>
      </c>
      <c r="K26" s="209">
        <v>3541</v>
      </c>
      <c r="L26" s="209">
        <v>3237</v>
      </c>
      <c r="M26" s="210">
        <f t="shared" si="2"/>
        <v>304</v>
      </c>
      <c r="N26" s="211">
        <f t="shared" si="10"/>
        <v>9.391411801050356</v>
      </c>
      <c r="O26" s="212">
        <f t="shared" si="3"/>
        <v>-255.46218487394958</v>
      </c>
      <c r="P26" s="208">
        <v>16</v>
      </c>
      <c r="Q26" s="340" t="s">
        <v>97</v>
      </c>
      <c r="R26" s="209">
        <v>985</v>
      </c>
      <c r="S26" s="209">
        <v>1007</v>
      </c>
      <c r="T26" s="210">
        <f t="shared" si="12"/>
        <v>-22</v>
      </c>
      <c r="U26" s="211">
        <f t="shared" si="13"/>
        <v>-2.1847070506454815</v>
      </c>
      <c r="V26" s="212">
        <f t="shared" si="6"/>
        <v>18.487394957983195</v>
      </c>
      <c r="W26" s="337"/>
      <c r="AE26" s="208"/>
      <c r="AF26" s="208"/>
    </row>
    <row r="27" spans="1:32" ht="18" customHeight="1">
      <c r="A27" s="208">
        <v>23</v>
      </c>
      <c r="B27" s="340" t="s">
        <v>179</v>
      </c>
      <c r="C27" s="209">
        <v>377</v>
      </c>
      <c r="D27" s="209">
        <v>391</v>
      </c>
      <c r="E27" s="210">
        <f t="shared" si="0"/>
        <v>-14</v>
      </c>
      <c r="F27" s="211">
        <f t="shared" si="11"/>
        <v>-3.580562659846547</v>
      </c>
      <c r="G27" s="212">
        <f t="shared" si="1"/>
        <v>11.764705882352942</v>
      </c>
      <c r="H27" s="337"/>
      <c r="I27" s="208">
        <v>3</v>
      </c>
      <c r="J27" s="340" t="s">
        <v>93</v>
      </c>
      <c r="K27" s="209">
        <v>2776</v>
      </c>
      <c r="L27" s="209">
        <v>2706</v>
      </c>
      <c r="M27" s="210">
        <f t="shared" si="2"/>
        <v>70</v>
      </c>
      <c r="N27" s="211">
        <f t="shared" si="10"/>
        <v>2.5868440502586845</v>
      </c>
      <c r="O27" s="212">
        <f t="shared" si="3"/>
        <v>-58.82352941176471</v>
      </c>
      <c r="P27" s="208">
        <v>17</v>
      </c>
      <c r="Q27" s="340" t="s">
        <v>100</v>
      </c>
      <c r="R27" s="209">
        <v>0</v>
      </c>
      <c r="S27" s="209">
        <v>5318</v>
      </c>
      <c r="T27" s="210">
        <f t="shared" si="12"/>
        <v>-5318</v>
      </c>
      <c r="U27" s="211">
        <f t="shared" si="13"/>
        <v>-100</v>
      </c>
      <c r="V27" s="212">
        <f t="shared" si="6"/>
        <v>4468.90756302521</v>
      </c>
      <c r="W27" s="337"/>
      <c r="AE27" s="208"/>
      <c r="AF27" s="208"/>
    </row>
    <row r="28" spans="1:32" ht="18" customHeight="1">
      <c r="A28" s="208">
        <v>24</v>
      </c>
      <c r="B28" s="340" t="s">
        <v>183</v>
      </c>
      <c r="C28" s="209">
        <v>337</v>
      </c>
      <c r="D28" s="209">
        <v>364</v>
      </c>
      <c r="E28" s="210">
        <f t="shared" si="0"/>
        <v>-27</v>
      </c>
      <c r="F28" s="211">
        <f t="shared" si="11"/>
        <v>-7.417582417582417</v>
      </c>
      <c r="G28" s="212">
        <f t="shared" si="1"/>
        <v>22.689075630252102</v>
      </c>
      <c r="H28" s="337"/>
      <c r="I28" s="208">
        <v>4</v>
      </c>
      <c r="J28" s="340" t="s">
        <v>96</v>
      </c>
      <c r="K28" s="209">
        <v>615</v>
      </c>
      <c r="L28" s="209">
        <v>666</v>
      </c>
      <c r="M28" s="210">
        <f t="shared" si="2"/>
        <v>-51</v>
      </c>
      <c r="N28" s="211">
        <f t="shared" si="10"/>
        <v>-7.657657657657658</v>
      </c>
      <c r="O28" s="212">
        <f t="shared" si="3"/>
        <v>42.85714285714286</v>
      </c>
      <c r="P28" s="208">
        <v>23</v>
      </c>
      <c r="Q28" s="340" t="s">
        <v>462</v>
      </c>
      <c r="R28" s="209">
        <v>505</v>
      </c>
      <c r="S28" s="209">
        <v>0</v>
      </c>
      <c r="T28" s="210">
        <f aca="true" t="shared" si="14" ref="T28:T42">R28-S28</f>
        <v>505</v>
      </c>
      <c r="U28" s="220" t="s">
        <v>463</v>
      </c>
      <c r="V28" s="212">
        <f t="shared" si="6"/>
        <v>-424.3697478991597</v>
      </c>
      <c r="W28" s="337"/>
      <c r="AE28" s="208"/>
      <c r="AF28" s="208"/>
    </row>
    <row r="29" spans="1:32" ht="18" customHeight="1">
      <c r="A29" s="208">
        <v>25</v>
      </c>
      <c r="B29" s="340" t="s">
        <v>186</v>
      </c>
      <c r="C29" s="209">
        <v>188</v>
      </c>
      <c r="D29" s="209">
        <v>198</v>
      </c>
      <c r="E29" s="210">
        <f t="shared" si="0"/>
        <v>-10</v>
      </c>
      <c r="F29" s="211">
        <f t="shared" si="11"/>
        <v>-5.05050505050505</v>
      </c>
      <c r="G29" s="212">
        <f t="shared" si="1"/>
        <v>8.403361344537815</v>
      </c>
      <c r="H29" s="337"/>
      <c r="I29" s="208">
        <v>5</v>
      </c>
      <c r="J29" s="340" t="s">
        <v>99</v>
      </c>
      <c r="K29" s="209">
        <v>459</v>
      </c>
      <c r="L29" s="209">
        <v>489</v>
      </c>
      <c r="M29" s="210">
        <f t="shared" si="2"/>
        <v>-30</v>
      </c>
      <c r="N29" s="211">
        <f t="shared" si="10"/>
        <v>-6.134969325153374</v>
      </c>
      <c r="O29" s="212">
        <f t="shared" si="3"/>
        <v>25.210084033613448</v>
      </c>
      <c r="P29" s="208">
        <v>24</v>
      </c>
      <c r="Q29" s="340" t="s">
        <v>464</v>
      </c>
      <c r="R29" s="209">
        <v>499</v>
      </c>
      <c r="S29" s="209">
        <v>0</v>
      </c>
      <c r="T29" s="210">
        <f t="shared" si="14"/>
        <v>499</v>
      </c>
      <c r="U29" s="220" t="s">
        <v>463</v>
      </c>
      <c r="V29" s="212">
        <f t="shared" si="6"/>
        <v>-419.327731092437</v>
      </c>
      <c r="W29" s="337"/>
      <c r="AE29" s="208"/>
      <c r="AF29" s="208"/>
    </row>
    <row r="30" spans="1:32" ht="18" customHeight="1">
      <c r="A30" s="208">
        <v>26</v>
      </c>
      <c r="B30" s="340" t="s">
        <v>189</v>
      </c>
      <c r="C30" s="209">
        <v>224</v>
      </c>
      <c r="D30" s="209">
        <v>261</v>
      </c>
      <c r="E30" s="210">
        <f t="shared" si="0"/>
        <v>-37</v>
      </c>
      <c r="F30" s="211">
        <f t="shared" si="11"/>
        <v>-14.17624521072797</v>
      </c>
      <c r="G30" s="212">
        <f t="shared" si="1"/>
        <v>31.092436974789916</v>
      </c>
      <c r="H30" s="337"/>
      <c r="I30" s="208">
        <v>6</v>
      </c>
      <c r="J30" s="340" t="s">
        <v>103</v>
      </c>
      <c r="K30" s="209">
        <v>131</v>
      </c>
      <c r="L30" s="209">
        <v>136</v>
      </c>
      <c r="M30" s="210">
        <f t="shared" si="2"/>
        <v>-5</v>
      </c>
      <c r="N30" s="211">
        <f t="shared" si="10"/>
        <v>-3.676470588235294</v>
      </c>
      <c r="O30" s="212">
        <f t="shared" si="3"/>
        <v>4.201680672268908</v>
      </c>
      <c r="P30" s="208">
        <v>25</v>
      </c>
      <c r="Q30" s="340" t="s">
        <v>465</v>
      </c>
      <c r="R30" s="209">
        <v>1736</v>
      </c>
      <c r="S30" s="209">
        <v>0</v>
      </c>
      <c r="T30" s="210">
        <f t="shared" si="14"/>
        <v>1736</v>
      </c>
      <c r="U30" s="220" t="s">
        <v>463</v>
      </c>
      <c r="V30" s="342">
        <f t="shared" si="6"/>
        <v>-1458.8235294117649</v>
      </c>
      <c r="W30" s="337"/>
      <c r="AE30" s="208"/>
      <c r="AF30" s="208"/>
    </row>
    <row r="31" spans="1:32" ht="18" customHeight="1">
      <c r="A31" s="208">
        <v>27</v>
      </c>
      <c r="B31" s="340" t="s">
        <v>192</v>
      </c>
      <c r="C31" s="209">
        <v>299</v>
      </c>
      <c r="D31" s="209">
        <v>272</v>
      </c>
      <c r="E31" s="210">
        <f t="shared" si="0"/>
        <v>27</v>
      </c>
      <c r="F31" s="211">
        <f t="shared" si="11"/>
        <v>9.926470588235293</v>
      </c>
      <c r="G31" s="212">
        <f t="shared" si="1"/>
        <v>-22.689075630252102</v>
      </c>
      <c r="H31" s="337"/>
      <c r="I31" s="208">
        <v>7</v>
      </c>
      <c r="J31" s="340" t="s">
        <v>107</v>
      </c>
      <c r="K31" s="209">
        <v>385</v>
      </c>
      <c r="L31" s="209">
        <v>375</v>
      </c>
      <c r="M31" s="210">
        <f t="shared" si="2"/>
        <v>10</v>
      </c>
      <c r="N31" s="211">
        <f t="shared" si="10"/>
        <v>2.6666666666666665</v>
      </c>
      <c r="O31" s="212">
        <f t="shared" si="3"/>
        <v>-8.403361344537815</v>
      </c>
      <c r="P31" s="208">
        <v>26</v>
      </c>
      <c r="Q31" s="340" t="s">
        <v>466</v>
      </c>
      <c r="R31" s="209">
        <v>1186</v>
      </c>
      <c r="S31" s="209">
        <v>0</v>
      </c>
      <c r="T31" s="210">
        <f t="shared" si="14"/>
        <v>1186</v>
      </c>
      <c r="U31" s="220" t="s">
        <v>463</v>
      </c>
      <c r="V31" s="212">
        <f t="shared" si="6"/>
        <v>-996.6386554621849</v>
      </c>
      <c r="W31" s="337"/>
      <c r="AE31" s="208"/>
      <c r="AF31" s="208"/>
    </row>
    <row r="32" spans="1:32" ht="18" customHeight="1">
      <c r="A32" s="208">
        <v>28</v>
      </c>
      <c r="B32" s="340" t="s">
        <v>195</v>
      </c>
      <c r="C32" s="209">
        <v>53</v>
      </c>
      <c r="D32" s="209">
        <v>52</v>
      </c>
      <c r="E32" s="210">
        <f t="shared" si="0"/>
        <v>1</v>
      </c>
      <c r="F32" s="211">
        <f t="shared" si="11"/>
        <v>1.923076923076923</v>
      </c>
      <c r="G32" s="212">
        <f t="shared" si="1"/>
        <v>-0.8403361344537815</v>
      </c>
      <c r="H32" s="337"/>
      <c r="I32" s="208">
        <v>8</v>
      </c>
      <c r="J32" s="340" t="s">
        <v>111</v>
      </c>
      <c r="K32" s="209">
        <v>511</v>
      </c>
      <c r="L32" s="209">
        <v>516</v>
      </c>
      <c r="M32" s="210">
        <f t="shared" si="2"/>
        <v>-5</v>
      </c>
      <c r="N32" s="211">
        <f t="shared" si="10"/>
        <v>-0.9689922480620154</v>
      </c>
      <c r="O32" s="212">
        <f t="shared" si="3"/>
        <v>4.201680672268908</v>
      </c>
      <c r="P32" s="208">
        <v>27</v>
      </c>
      <c r="Q32" s="340" t="s">
        <v>467</v>
      </c>
      <c r="R32" s="209">
        <v>1181</v>
      </c>
      <c r="S32" s="209">
        <v>0</v>
      </c>
      <c r="T32" s="210">
        <f t="shared" si="14"/>
        <v>1181</v>
      </c>
      <c r="U32" s="220" t="s">
        <v>468</v>
      </c>
      <c r="V32" s="212">
        <f t="shared" si="6"/>
        <v>-992.436974789916</v>
      </c>
      <c r="W32" s="337"/>
      <c r="AE32" s="208"/>
      <c r="AF32" s="208"/>
    </row>
    <row r="33" spans="1:32" ht="18" customHeight="1">
      <c r="A33" s="208">
        <v>29</v>
      </c>
      <c r="B33" s="340" t="s">
        <v>198</v>
      </c>
      <c r="C33" s="209">
        <v>770</v>
      </c>
      <c r="D33" s="209">
        <v>908</v>
      </c>
      <c r="E33" s="210">
        <f t="shared" si="0"/>
        <v>-138</v>
      </c>
      <c r="F33" s="211">
        <f t="shared" si="11"/>
        <v>-15.198237885462555</v>
      </c>
      <c r="G33" s="212">
        <f t="shared" si="1"/>
        <v>115.96638655462185</v>
      </c>
      <c r="H33" s="337"/>
      <c r="I33" s="208">
        <v>9</v>
      </c>
      <c r="J33" s="340" t="s">
        <v>114</v>
      </c>
      <c r="K33" s="209">
        <v>1586</v>
      </c>
      <c r="L33" s="209">
        <v>1379</v>
      </c>
      <c r="M33" s="210">
        <f t="shared" si="2"/>
        <v>207</v>
      </c>
      <c r="N33" s="211">
        <f t="shared" si="10"/>
        <v>15.010877447425672</v>
      </c>
      <c r="O33" s="212">
        <f t="shared" si="3"/>
        <v>-173.9495798319328</v>
      </c>
      <c r="P33" s="208">
        <v>28</v>
      </c>
      <c r="Q33" s="340" t="s">
        <v>469</v>
      </c>
      <c r="R33" s="209">
        <v>501</v>
      </c>
      <c r="S33" s="209">
        <v>0</v>
      </c>
      <c r="T33" s="210">
        <f t="shared" si="14"/>
        <v>501</v>
      </c>
      <c r="U33" s="220" t="s">
        <v>468</v>
      </c>
      <c r="V33" s="212">
        <f t="shared" si="6"/>
        <v>-421.00840336134456</v>
      </c>
      <c r="W33" s="337"/>
      <c r="AE33" s="208"/>
      <c r="AF33" s="208"/>
    </row>
    <row r="34" spans="1:32" ht="18" customHeight="1">
      <c r="A34" s="208">
        <v>30</v>
      </c>
      <c r="B34" s="340" t="s">
        <v>201</v>
      </c>
      <c r="C34" s="209">
        <v>456</v>
      </c>
      <c r="D34" s="209">
        <v>551</v>
      </c>
      <c r="E34" s="210">
        <f t="shared" si="0"/>
        <v>-95</v>
      </c>
      <c r="F34" s="211">
        <f t="shared" si="11"/>
        <v>-17.24137931034483</v>
      </c>
      <c r="G34" s="212">
        <f t="shared" si="1"/>
        <v>79.83193277310924</v>
      </c>
      <c r="H34" s="337"/>
      <c r="I34" s="699" t="s">
        <v>471</v>
      </c>
      <c r="J34" s="693"/>
      <c r="K34" s="214">
        <f>SUM(K25:K33)</f>
        <v>11657</v>
      </c>
      <c r="L34" s="214">
        <f>SUM(L25:L33)</f>
        <v>11099</v>
      </c>
      <c r="M34" s="215">
        <f t="shared" si="2"/>
        <v>558</v>
      </c>
      <c r="N34" s="216">
        <f t="shared" si="10"/>
        <v>5.027479953148933</v>
      </c>
      <c r="O34" s="217">
        <f t="shared" si="3"/>
        <v>-468.9075630252101</v>
      </c>
      <c r="P34" s="208">
        <v>29</v>
      </c>
      <c r="Q34" s="340" t="s">
        <v>470</v>
      </c>
      <c r="R34" s="209">
        <v>767</v>
      </c>
      <c r="S34" s="209">
        <v>0</v>
      </c>
      <c r="T34" s="210">
        <f t="shared" si="14"/>
        <v>767</v>
      </c>
      <c r="U34" s="220" t="s">
        <v>468</v>
      </c>
      <c r="V34" s="212">
        <f t="shared" si="6"/>
        <v>-644.5378151260504</v>
      </c>
      <c r="W34" s="337"/>
      <c r="AE34" s="208"/>
      <c r="AF34" s="208"/>
    </row>
    <row r="35" spans="1:32" ht="18" customHeight="1">
      <c r="A35" s="208">
        <v>31</v>
      </c>
      <c r="B35" s="340" t="s">
        <v>204</v>
      </c>
      <c r="C35" s="209">
        <v>2123</v>
      </c>
      <c r="D35" s="209">
        <v>2108</v>
      </c>
      <c r="E35" s="210">
        <f t="shared" si="0"/>
        <v>15</v>
      </c>
      <c r="F35" s="211">
        <f t="shared" si="11"/>
        <v>0.7115749525616699</v>
      </c>
      <c r="G35" s="212">
        <f t="shared" si="1"/>
        <v>-12.605042016806724</v>
      </c>
      <c r="H35" s="337"/>
      <c r="I35" s="219"/>
      <c r="J35" s="341" t="s">
        <v>595</v>
      </c>
      <c r="K35" s="218">
        <v>2145</v>
      </c>
      <c r="L35" s="214">
        <v>2253</v>
      </c>
      <c r="M35" s="215">
        <f t="shared" si="2"/>
        <v>-108</v>
      </c>
      <c r="N35" s="216">
        <f t="shared" si="10"/>
        <v>-4.793608521970706</v>
      </c>
      <c r="O35" s="217">
        <f t="shared" si="3"/>
        <v>90.75630252100841</v>
      </c>
      <c r="P35" s="699" t="s">
        <v>596</v>
      </c>
      <c r="Q35" s="693"/>
      <c r="R35" s="214">
        <f>SUM(R18:R34)</f>
        <v>16289</v>
      </c>
      <c r="S35" s="214">
        <f>SUM(S18:S34)</f>
        <v>15271</v>
      </c>
      <c r="T35" s="215">
        <f t="shared" si="14"/>
        <v>1018</v>
      </c>
      <c r="U35" s="216">
        <f aca="true" t="shared" si="15" ref="U35:U42">T35/S35%</f>
        <v>6.666230109357605</v>
      </c>
      <c r="V35" s="217">
        <f t="shared" si="6"/>
        <v>-855.4621848739496</v>
      </c>
      <c r="W35" s="337"/>
      <c r="AE35" s="208"/>
      <c r="AF35" s="208"/>
    </row>
    <row r="36" spans="1:32" ht="18" customHeight="1">
      <c r="A36" s="208">
        <v>32</v>
      </c>
      <c r="B36" s="340" t="s">
        <v>207</v>
      </c>
      <c r="C36" s="209">
        <v>2545</v>
      </c>
      <c r="D36" s="209">
        <v>2500</v>
      </c>
      <c r="E36" s="210">
        <f t="shared" si="0"/>
        <v>45</v>
      </c>
      <c r="F36" s="211">
        <f t="shared" si="11"/>
        <v>1.8</v>
      </c>
      <c r="G36" s="212">
        <f t="shared" si="1"/>
        <v>-37.81512605042017</v>
      </c>
      <c r="H36" s="337"/>
      <c r="I36" s="699" t="s">
        <v>473</v>
      </c>
      <c r="J36" s="693"/>
      <c r="K36" s="214">
        <v>2145</v>
      </c>
      <c r="L36" s="214">
        <v>2253</v>
      </c>
      <c r="M36" s="215">
        <f t="shared" si="2"/>
        <v>-108</v>
      </c>
      <c r="N36" s="216">
        <f t="shared" si="10"/>
        <v>-4.793608521970706</v>
      </c>
      <c r="O36" s="217">
        <f t="shared" si="3"/>
        <v>90.75630252100841</v>
      </c>
      <c r="P36" s="208">
        <v>1</v>
      </c>
      <c r="Q36" s="340" t="s">
        <v>127</v>
      </c>
      <c r="R36" s="209">
        <v>146</v>
      </c>
      <c r="S36" s="209">
        <v>159</v>
      </c>
      <c r="T36" s="210">
        <f t="shared" si="14"/>
        <v>-13</v>
      </c>
      <c r="U36" s="211">
        <f t="shared" si="15"/>
        <v>-8.176100628930817</v>
      </c>
      <c r="V36" s="212">
        <f t="shared" si="6"/>
        <v>10.92436974789916</v>
      </c>
      <c r="W36" s="337"/>
      <c r="AE36" s="208"/>
      <c r="AF36" s="208"/>
    </row>
    <row r="37" spans="1:32" ht="18" customHeight="1">
      <c r="A37" s="208">
        <v>33</v>
      </c>
      <c r="B37" s="340" t="s">
        <v>92</v>
      </c>
      <c r="C37" s="209">
        <v>935</v>
      </c>
      <c r="D37" s="209">
        <v>946</v>
      </c>
      <c r="E37" s="210">
        <f t="shared" si="0"/>
        <v>-11</v>
      </c>
      <c r="F37" s="211">
        <f t="shared" si="11"/>
        <v>-1.1627906976744184</v>
      </c>
      <c r="G37" s="212">
        <f t="shared" si="1"/>
        <v>9.243697478991598</v>
      </c>
      <c r="H37" s="337"/>
      <c r="I37" s="208">
        <v>1</v>
      </c>
      <c r="J37" s="340" t="s">
        <v>130</v>
      </c>
      <c r="K37" s="209">
        <v>137</v>
      </c>
      <c r="L37" s="209">
        <v>150</v>
      </c>
      <c r="M37" s="210">
        <f t="shared" si="2"/>
        <v>-13</v>
      </c>
      <c r="N37" s="211">
        <f t="shared" si="10"/>
        <v>-8.666666666666666</v>
      </c>
      <c r="O37" s="212">
        <f t="shared" si="3"/>
        <v>10.92436974789916</v>
      </c>
      <c r="P37" s="208">
        <v>2</v>
      </c>
      <c r="Q37" s="340" t="s">
        <v>131</v>
      </c>
      <c r="R37" s="209">
        <v>382</v>
      </c>
      <c r="S37" s="209">
        <v>388</v>
      </c>
      <c r="T37" s="210">
        <f t="shared" si="14"/>
        <v>-6</v>
      </c>
      <c r="U37" s="211">
        <f t="shared" si="15"/>
        <v>-1.5463917525773196</v>
      </c>
      <c r="V37" s="212">
        <f t="shared" si="6"/>
        <v>5.042016806722689</v>
      </c>
      <c r="W37" s="338"/>
      <c r="AE37" s="208"/>
      <c r="AF37" s="208"/>
    </row>
    <row r="38" spans="1:32" ht="18" customHeight="1">
      <c r="A38" s="208">
        <v>34</v>
      </c>
      <c r="B38" s="340" t="s">
        <v>95</v>
      </c>
      <c r="C38" s="209">
        <v>647</v>
      </c>
      <c r="D38" s="209">
        <v>660</v>
      </c>
      <c r="E38" s="210">
        <f t="shared" si="0"/>
        <v>-13</v>
      </c>
      <c r="F38" s="211">
        <f t="shared" si="11"/>
        <v>-1.9696969696969697</v>
      </c>
      <c r="G38" s="212">
        <f t="shared" si="1"/>
        <v>10.92436974789916</v>
      </c>
      <c r="H38" s="337"/>
      <c r="I38" s="208">
        <v>2</v>
      </c>
      <c r="J38" s="340" t="s">
        <v>134</v>
      </c>
      <c r="K38" s="209">
        <v>177</v>
      </c>
      <c r="L38" s="209">
        <v>209</v>
      </c>
      <c r="M38" s="210">
        <f t="shared" si="2"/>
        <v>-32</v>
      </c>
      <c r="N38" s="211">
        <f t="shared" si="10"/>
        <v>-15.311004784688997</v>
      </c>
      <c r="O38" s="212">
        <f t="shared" si="3"/>
        <v>26.89075630252101</v>
      </c>
      <c r="P38" s="208">
        <v>3</v>
      </c>
      <c r="Q38" s="340" t="s">
        <v>135</v>
      </c>
      <c r="R38" s="209">
        <v>439</v>
      </c>
      <c r="S38" s="209">
        <v>480</v>
      </c>
      <c r="T38" s="210">
        <f t="shared" si="14"/>
        <v>-41</v>
      </c>
      <c r="U38" s="211">
        <f t="shared" si="15"/>
        <v>-8.541666666666668</v>
      </c>
      <c r="V38" s="212">
        <f t="shared" si="6"/>
        <v>34.45378151260504</v>
      </c>
      <c r="W38" s="337"/>
      <c r="AE38" s="208"/>
      <c r="AF38" s="208"/>
    </row>
    <row r="39" spans="1:32" ht="18" customHeight="1">
      <c r="A39" s="208">
        <v>35</v>
      </c>
      <c r="B39" s="340" t="s">
        <v>98</v>
      </c>
      <c r="C39" s="209">
        <v>282</v>
      </c>
      <c r="D39" s="209">
        <v>310</v>
      </c>
      <c r="E39" s="210">
        <f t="shared" si="0"/>
        <v>-28</v>
      </c>
      <c r="F39" s="211">
        <f t="shared" si="11"/>
        <v>-9.032258064516128</v>
      </c>
      <c r="G39" s="212">
        <f t="shared" si="1"/>
        <v>23.529411764705884</v>
      </c>
      <c r="H39" s="337"/>
      <c r="I39" s="208">
        <v>3</v>
      </c>
      <c r="J39" s="340" t="s">
        <v>138</v>
      </c>
      <c r="K39" s="209">
        <v>873</v>
      </c>
      <c r="L39" s="209">
        <v>1052</v>
      </c>
      <c r="M39" s="210">
        <f t="shared" si="2"/>
        <v>-179</v>
      </c>
      <c r="N39" s="211">
        <f t="shared" si="10"/>
        <v>-17.015209125475288</v>
      </c>
      <c r="O39" s="212">
        <f t="shared" si="3"/>
        <v>150.4201680672269</v>
      </c>
      <c r="P39" s="208">
        <v>4</v>
      </c>
      <c r="Q39" s="340" t="s">
        <v>139</v>
      </c>
      <c r="R39" s="209">
        <v>1490</v>
      </c>
      <c r="S39" s="209">
        <v>1392</v>
      </c>
      <c r="T39" s="210">
        <f t="shared" si="14"/>
        <v>98</v>
      </c>
      <c r="U39" s="211">
        <f t="shared" si="15"/>
        <v>7.040229885057471</v>
      </c>
      <c r="V39" s="212">
        <f t="shared" si="6"/>
        <v>-82.3529411764706</v>
      </c>
      <c r="W39" s="337"/>
      <c r="AE39" s="208"/>
      <c r="AF39" s="208"/>
    </row>
    <row r="40" spans="1:32" ht="18" customHeight="1">
      <c r="A40" s="208">
        <v>36</v>
      </c>
      <c r="B40" s="340" t="s">
        <v>102</v>
      </c>
      <c r="C40" s="209">
        <v>1238</v>
      </c>
      <c r="D40" s="209">
        <v>1430</v>
      </c>
      <c r="E40" s="210">
        <f t="shared" si="0"/>
        <v>-192</v>
      </c>
      <c r="F40" s="211">
        <f t="shared" si="11"/>
        <v>-13.426573426573427</v>
      </c>
      <c r="G40" s="212">
        <f t="shared" si="1"/>
        <v>161.34453781512605</v>
      </c>
      <c r="H40" s="337"/>
      <c r="I40" s="699" t="s">
        <v>474</v>
      </c>
      <c r="J40" s="693"/>
      <c r="K40" s="214">
        <f>SUM(K37:K39)</f>
        <v>1187</v>
      </c>
      <c r="L40" s="214">
        <f>SUM(L37:L39)</f>
        <v>1411</v>
      </c>
      <c r="M40" s="215">
        <f t="shared" si="2"/>
        <v>-224</v>
      </c>
      <c r="N40" s="216">
        <f t="shared" si="10"/>
        <v>-15.875265768958187</v>
      </c>
      <c r="O40" s="217">
        <f t="shared" si="3"/>
        <v>188.23529411764707</v>
      </c>
      <c r="P40" s="208">
        <v>5</v>
      </c>
      <c r="Q40" s="340" t="s">
        <v>143</v>
      </c>
      <c r="R40" s="209">
        <v>595</v>
      </c>
      <c r="S40" s="209">
        <v>852</v>
      </c>
      <c r="T40" s="210">
        <f t="shared" si="14"/>
        <v>-257</v>
      </c>
      <c r="U40" s="211">
        <f t="shared" si="15"/>
        <v>-30.164319248826292</v>
      </c>
      <c r="V40" s="212">
        <f t="shared" si="6"/>
        <v>215.96638655462186</v>
      </c>
      <c r="W40" s="337"/>
      <c r="AE40" s="208"/>
      <c r="AF40" s="208"/>
    </row>
    <row r="41" spans="1:32" ht="18" customHeight="1">
      <c r="A41" s="208">
        <v>37</v>
      </c>
      <c r="B41" s="340" t="s">
        <v>106</v>
      </c>
      <c r="C41" s="209">
        <v>3044</v>
      </c>
      <c r="D41" s="209">
        <v>3197</v>
      </c>
      <c r="E41" s="210">
        <f t="shared" si="0"/>
        <v>-153</v>
      </c>
      <c r="F41" s="211">
        <f t="shared" si="11"/>
        <v>-4.785736628088833</v>
      </c>
      <c r="G41" s="212">
        <f t="shared" si="1"/>
        <v>128.57142857142858</v>
      </c>
      <c r="H41" s="337"/>
      <c r="I41" s="208">
        <v>1</v>
      </c>
      <c r="J41" s="340" t="s">
        <v>146</v>
      </c>
      <c r="K41" s="209">
        <v>191</v>
      </c>
      <c r="L41" s="209">
        <v>209</v>
      </c>
      <c r="M41" s="210">
        <f t="shared" si="2"/>
        <v>-18</v>
      </c>
      <c r="N41" s="211">
        <f t="shared" si="10"/>
        <v>-8.612440191387561</v>
      </c>
      <c r="O41" s="212">
        <f t="shared" si="3"/>
        <v>15.126050420168069</v>
      </c>
      <c r="P41" s="208">
        <v>6</v>
      </c>
      <c r="Q41" s="340" t="s">
        <v>147</v>
      </c>
      <c r="R41" s="209">
        <v>528</v>
      </c>
      <c r="S41" s="209">
        <v>593</v>
      </c>
      <c r="T41" s="210">
        <f t="shared" si="14"/>
        <v>-65</v>
      </c>
      <c r="U41" s="211">
        <f t="shared" si="15"/>
        <v>-10.961214165261383</v>
      </c>
      <c r="V41" s="212">
        <f t="shared" si="6"/>
        <v>54.6218487394958</v>
      </c>
      <c r="W41" s="337"/>
      <c r="AE41" s="208"/>
      <c r="AF41" s="208"/>
    </row>
    <row r="42" spans="1:32" ht="18" customHeight="1">
      <c r="A42" s="208">
        <v>38</v>
      </c>
      <c r="B42" s="340" t="s">
        <v>110</v>
      </c>
      <c r="C42" s="209">
        <v>607</v>
      </c>
      <c r="D42" s="209">
        <v>585</v>
      </c>
      <c r="E42" s="210">
        <f t="shared" si="0"/>
        <v>22</v>
      </c>
      <c r="F42" s="211">
        <f t="shared" si="11"/>
        <v>3.760683760683761</v>
      </c>
      <c r="G42" s="212">
        <f t="shared" si="1"/>
        <v>-18.487394957983195</v>
      </c>
      <c r="H42" s="337"/>
      <c r="I42" s="208">
        <v>2</v>
      </c>
      <c r="J42" s="340" t="s">
        <v>150</v>
      </c>
      <c r="K42" s="209">
        <v>1201</v>
      </c>
      <c r="L42" s="209">
        <v>1244</v>
      </c>
      <c r="M42" s="210">
        <f t="shared" si="2"/>
        <v>-43</v>
      </c>
      <c r="N42" s="211">
        <f t="shared" si="10"/>
        <v>-3.456591639871383</v>
      </c>
      <c r="O42" s="212">
        <f t="shared" si="3"/>
        <v>36.134453781512605</v>
      </c>
      <c r="P42" s="699" t="s">
        <v>475</v>
      </c>
      <c r="Q42" s="693"/>
      <c r="R42" s="214">
        <f>SUM(R36:R41)</f>
        <v>3580</v>
      </c>
      <c r="S42" s="214">
        <f>SUM(S36:S41)</f>
        <v>3864</v>
      </c>
      <c r="T42" s="215">
        <f t="shared" si="14"/>
        <v>-284</v>
      </c>
      <c r="U42" s="216">
        <f t="shared" si="15"/>
        <v>-7.349896480331263</v>
      </c>
      <c r="V42" s="217">
        <f t="shared" si="6"/>
        <v>238.65546218487395</v>
      </c>
      <c r="W42" s="337"/>
      <c r="AE42" s="208"/>
      <c r="AF42" s="208"/>
    </row>
    <row r="43" spans="1:32" ht="18" customHeight="1">
      <c r="A43" s="208">
        <v>39</v>
      </c>
      <c r="B43" s="340" t="s">
        <v>113</v>
      </c>
      <c r="C43" s="209">
        <v>305</v>
      </c>
      <c r="D43" s="209">
        <v>290</v>
      </c>
      <c r="E43" s="210">
        <f t="shared" si="0"/>
        <v>15</v>
      </c>
      <c r="F43" s="211">
        <f t="shared" si="11"/>
        <v>5.172413793103448</v>
      </c>
      <c r="G43" s="212">
        <f t="shared" si="1"/>
        <v>-12.605042016806724</v>
      </c>
      <c r="H43" s="337"/>
      <c r="I43" s="208">
        <v>3</v>
      </c>
      <c r="J43" s="340" t="s">
        <v>154</v>
      </c>
      <c r="K43" s="209">
        <v>421</v>
      </c>
      <c r="L43" s="209">
        <v>442</v>
      </c>
      <c r="M43" s="210">
        <f t="shared" si="2"/>
        <v>-21</v>
      </c>
      <c r="N43" s="211">
        <f t="shared" si="10"/>
        <v>-4.751131221719457</v>
      </c>
      <c r="O43" s="212">
        <f t="shared" si="3"/>
        <v>17.647058823529413</v>
      </c>
      <c r="P43" s="208">
        <v>1</v>
      </c>
      <c r="Q43" s="340" t="s">
        <v>155</v>
      </c>
      <c r="R43" s="209">
        <v>1574</v>
      </c>
      <c r="S43" s="213">
        <v>1622</v>
      </c>
      <c r="T43" s="210">
        <f aca="true" t="shared" si="16" ref="T43:T51">R43-S43</f>
        <v>-48</v>
      </c>
      <c r="U43" s="211">
        <f aca="true" t="shared" si="17" ref="U43:U51">T43/S43%</f>
        <v>-2.9593094944512948</v>
      </c>
      <c r="V43" s="212">
        <f t="shared" si="6"/>
        <v>40.33613445378151</v>
      </c>
      <c r="W43" s="337"/>
      <c r="AE43" s="208"/>
      <c r="AF43" s="208"/>
    </row>
    <row r="44" spans="1:32" ht="18" customHeight="1">
      <c r="A44" s="208">
        <v>40</v>
      </c>
      <c r="B44" s="340" t="s">
        <v>117</v>
      </c>
      <c r="C44" s="209">
        <v>596</v>
      </c>
      <c r="D44" s="209">
        <v>618</v>
      </c>
      <c r="E44" s="210">
        <f>C44-D44</f>
        <v>-22</v>
      </c>
      <c r="F44" s="211">
        <f>E44/D44%</f>
        <v>-3.5598705501618126</v>
      </c>
      <c r="G44" s="212">
        <f t="shared" si="1"/>
        <v>18.487394957983195</v>
      </c>
      <c r="H44" s="337"/>
      <c r="I44" s="208">
        <v>4</v>
      </c>
      <c r="J44" s="340" t="s">
        <v>158</v>
      </c>
      <c r="K44" s="209">
        <v>580</v>
      </c>
      <c r="L44" s="209">
        <v>670</v>
      </c>
      <c r="M44" s="210">
        <f t="shared" si="2"/>
        <v>-90</v>
      </c>
      <c r="N44" s="211">
        <f t="shared" si="10"/>
        <v>-13.432835820895521</v>
      </c>
      <c r="O44" s="212">
        <f t="shared" si="3"/>
        <v>75.63025210084034</v>
      </c>
      <c r="P44" s="208">
        <v>2</v>
      </c>
      <c r="Q44" s="340" t="s">
        <v>159</v>
      </c>
      <c r="R44" s="209">
        <v>671</v>
      </c>
      <c r="S44" s="213">
        <v>690</v>
      </c>
      <c r="T44" s="210">
        <f t="shared" si="16"/>
        <v>-19</v>
      </c>
      <c r="U44" s="211">
        <f t="shared" si="17"/>
        <v>-2.753623188405797</v>
      </c>
      <c r="V44" s="212">
        <f t="shared" si="6"/>
        <v>15.966386554621849</v>
      </c>
      <c r="W44" s="338"/>
      <c r="AE44" s="208"/>
      <c r="AF44" s="208"/>
    </row>
    <row r="45" spans="1:32" ht="18" customHeight="1">
      <c r="A45" s="208">
        <v>41</v>
      </c>
      <c r="B45" s="340" t="s">
        <v>121</v>
      </c>
      <c r="C45" s="209">
        <v>650</v>
      </c>
      <c r="D45" s="209">
        <v>670</v>
      </c>
      <c r="E45" s="210">
        <f>C45-D45</f>
        <v>-20</v>
      </c>
      <c r="F45" s="211">
        <f>E45/D45%</f>
        <v>-2.9850746268656714</v>
      </c>
      <c r="G45" s="212">
        <f t="shared" si="1"/>
        <v>16.80672268907563</v>
      </c>
      <c r="H45" s="337"/>
      <c r="I45" s="699" t="s">
        <v>455</v>
      </c>
      <c r="J45" s="693"/>
      <c r="K45" s="214">
        <f>SUM(K41:K44)</f>
        <v>2393</v>
      </c>
      <c r="L45" s="214">
        <f>SUM(L41:L44)</f>
        <v>2565</v>
      </c>
      <c r="M45" s="215">
        <f t="shared" si="2"/>
        <v>-172</v>
      </c>
      <c r="N45" s="216">
        <f t="shared" si="10"/>
        <v>-6.705653021442496</v>
      </c>
      <c r="O45" s="217">
        <f t="shared" si="3"/>
        <v>144.53781512605042</v>
      </c>
      <c r="P45" s="208">
        <v>3</v>
      </c>
      <c r="Q45" s="340" t="s">
        <v>163</v>
      </c>
      <c r="R45" s="209">
        <v>194</v>
      </c>
      <c r="S45" s="213">
        <v>196</v>
      </c>
      <c r="T45" s="210">
        <f t="shared" si="16"/>
        <v>-2</v>
      </c>
      <c r="U45" s="211">
        <f t="shared" si="17"/>
        <v>-1.0204081632653061</v>
      </c>
      <c r="V45" s="212">
        <f t="shared" si="6"/>
        <v>1.680672268907563</v>
      </c>
      <c r="W45" s="337"/>
      <c r="AE45" s="208"/>
      <c r="AF45" s="208"/>
    </row>
    <row r="46" spans="1:32" ht="18" customHeight="1">
      <c r="A46" s="208">
        <v>42</v>
      </c>
      <c r="B46" s="340" t="s">
        <v>125</v>
      </c>
      <c r="C46" s="209">
        <v>398</v>
      </c>
      <c r="D46" s="209">
        <v>408</v>
      </c>
      <c r="E46" s="210">
        <f>C46-D46</f>
        <v>-10</v>
      </c>
      <c r="F46" s="211">
        <f>E46/D46%</f>
        <v>-2.450980392156863</v>
      </c>
      <c r="G46" s="212">
        <f t="shared" si="1"/>
        <v>8.403361344537815</v>
      </c>
      <c r="H46" s="337"/>
      <c r="J46" s="327"/>
      <c r="K46" s="218"/>
      <c r="L46" s="218"/>
      <c r="M46" s="218"/>
      <c r="N46" s="218"/>
      <c r="O46" s="328"/>
      <c r="P46" s="208">
        <v>4</v>
      </c>
      <c r="Q46" s="340" t="s">
        <v>167</v>
      </c>
      <c r="R46" s="209">
        <v>425</v>
      </c>
      <c r="S46" s="213">
        <v>471</v>
      </c>
      <c r="T46" s="210">
        <f t="shared" si="16"/>
        <v>-46</v>
      </c>
      <c r="U46" s="211">
        <f t="shared" si="17"/>
        <v>-9.766454352441613</v>
      </c>
      <c r="V46" s="212">
        <f t="shared" si="6"/>
        <v>38.655462184873954</v>
      </c>
      <c r="W46" s="337"/>
      <c r="AE46" s="208"/>
      <c r="AF46" s="208"/>
    </row>
    <row r="47" spans="1:32" ht="18" customHeight="1">
      <c r="A47" s="693" t="s">
        <v>454</v>
      </c>
      <c r="B47" s="702"/>
      <c r="C47" s="214">
        <f>SUM(C5:C46)</f>
        <v>24325</v>
      </c>
      <c r="D47" s="214">
        <f>SUM(D5:D46)</f>
        <v>25182</v>
      </c>
      <c r="E47" s="215">
        <f>C47-D47</f>
        <v>-857</v>
      </c>
      <c r="F47" s="216">
        <f>E47/D47%</f>
        <v>-3.40322452545469</v>
      </c>
      <c r="G47" s="217">
        <f t="shared" si="1"/>
        <v>720.1680672268908</v>
      </c>
      <c r="H47" s="338"/>
      <c r="J47" s="327"/>
      <c r="K47" s="218"/>
      <c r="L47" s="218"/>
      <c r="M47" s="218"/>
      <c r="N47" s="218"/>
      <c r="O47" s="328"/>
      <c r="P47" s="208">
        <v>5</v>
      </c>
      <c r="Q47" s="340" t="s">
        <v>170</v>
      </c>
      <c r="R47" s="209">
        <v>484</v>
      </c>
      <c r="S47" s="213">
        <v>505</v>
      </c>
      <c r="T47" s="210">
        <f t="shared" si="16"/>
        <v>-21</v>
      </c>
      <c r="U47" s="211">
        <f>T47/S47%</f>
        <v>-4.158415841584159</v>
      </c>
      <c r="V47" s="212">
        <f t="shared" si="6"/>
        <v>17.647058823529413</v>
      </c>
      <c r="W47" s="337"/>
      <c r="AE47" s="208"/>
      <c r="AF47" s="208"/>
    </row>
    <row r="48" spans="1:32" ht="18" customHeight="1">
      <c r="A48" s="208"/>
      <c r="B48" s="340"/>
      <c r="C48" s="209"/>
      <c r="D48" s="209"/>
      <c r="E48" s="210"/>
      <c r="F48" s="211"/>
      <c r="G48" s="212"/>
      <c r="H48" s="337"/>
      <c r="J48" s="327"/>
      <c r="K48" s="218"/>
      <c r="L48" s="218"/>
      <c r="M48" s="218"/>
      <c r="N48" s="218"/>
      <c r="O48" s="328"/>
      <c r="P48" s="208">
        <v>6</v>
      </c>
      <c r="Q48" s="340" t="s">
        <v>174</v>
      </c>
      <c r="R48" s="209">
        <v>581</v>
      </c>
      <c r="S48" s="213">
        <v>635</v>
      </c>
      <c r="T48" s="210">
        <f>R48-S48</f>
        <v>-54</v>
      </c>
      <c r="U48" s="211">
        <f t="shared" si="17"/>
        <v>-8.503937007874017</v>
      </c>
      <c r="V48" s="212">
        <f t="shared" si="6"/>
        <v>45.378151260504204</v>
      </c>
      <c r="W48" s="337"/>
      <c r="AE48" s="208"/>
      <c r="AF48" s="208"/>
    </row>
    <row r="49" spans="1:32" ht="18" customHeight="1">
      <c r="A49" s="208"/>
      <c r="B49" s="340"/>
      <c r="C49" s="209"/>
      <c r="D49" s="209"/>
      <c r="E49" s="210"/>
      <c r="F49" s="211"/>
      <c r="G49" s="212"/>
      <c r="H49" s="337"/>
      <c r="J49" s="327"/>
      <c r="K49" s="218"/>
      <c r="L49" s="218"/>
      <c r="M49" s="218"/>
      <c r="N49" s="218"/>
      <c r="O49" s="328"/>
      <c r="P49" s="208">
        <v>7</v>
      </c>
      <c r="Q49" s="340" t="s">
        <v>178</v>
      </c>
      <c r="R49" s="209">
        <v>869</v>
      </c>
      <c r="S49" s="213">
        <v>903</v>
      </c>
      <c r="T49" s="210">
        <f t="shared" si="16"/>
        <v>-34</v>
      </c>
      <c r="U49" s="211">
        <f t="shared" si="17"/>
        <v>-3.7652270210409746</v>
      </c>
      <c r="V49" s="212">
        <f t="shared" si="6"/>
        <v>28.571428571428573</v>
      </c>
      <c r="W49" s="337"/>
      <c r="AE49" s="208"/>
      <c r="AF49" s="208"/>
    </row>
    <row r="50" spans="1:23" ht="18" customHeight="1">
      <c r="A50" s="208"/>
      <c r="B50" s="340"/>
      <c r="C50" s="209"/>
      <c r="D50" s="209"/>
      <c r="E50" s="210"/>
      <c r="F50" s="211"/>
      <c r="G50" s="212"/>
      <c r="H50" s="337"/>
      <c r="J50" s="327"/>
      <c r="K50" s="218"/>
      <c r="L50" s="218"/>
      <c r="M50" s="218"/>
      <c r="N50" s="218"/>
      <c r="O50" s="328"/>
      <c r="P50" s="208">
        <v>8</v>
      </c>
      <c r="Q50" s="340" t="s">
        <v>457</v>
      </c>
      <c r="R50" s="209">
        <v>200</v>
      </c>
      <c r="S50" s="213">
        <v>217</v>
      </c>
      <c r="T50" s="210">
        <f t="shared" si="16"/>
        <v>-17</v>
      </c>
      <c r="U50" s="211">
        <f t="shared" si="17"/>
        <v>-7.8341013824884795</v>
      </c>
      <c r="V50" s="212">
        <f t="shared" si="6"/>
        <v>14.285714285714286</v>
      </c>
      <c r="W50" s="337"/>
    </row>
    <row r="51" spans="1:23" ht="18" customHeight="1">
      <c r="A51" s="695"/>
      <c r="B51" s="698"/>
      <c r="C51" s="326"/>
      <c r="D51" s="326"/>
      <c r="E51" s="309"/>
      <c r="F51" s="310"/>
      <c r="G51" s="311"/>
      <c r="H51" s="338"/>
      <c r="I51" s="325"/>
      <c r="J51" s="329"/>
      <c r="K51" s="330"/>
      <c r="L51" s="330"/>
      <c r="M51" s="331"/>
      <c r="N51" s="332"/>
      <c r="O51" s="333"/>
      <c r="P51" s="694" t="s">
        <v>458</v>
      </c>
      <c r="Q51" s="695"/>
      <c r="R51" s="326">
        <f>SUM(R43:R50)</f>
        <v>4998</v>
      </c>
      <c r="S51" s="326">
        <f>SUM(S43:S50)</f>
        <v>5239</v>
      </c>
      <c r="T51" s="309">
        <f t="shared" si="16"/>
        <v>-241</v>
      </c>
      <c r="U51" s="310">
        <f t="shared" si="17"/>
        <v>-4.600114525672838</v>
      </c>
      <c r="V51" s="311">
        <f t="shared" si="6"/>
        <v>202.52100840336135</v>
      </c>
      <c r="W51" s="337"/>
    </row>
    <row r="52" spans="1:23" ht="18" customHeight="1">
      <c r="A52" s="204" t="s">
        <v>476</v>
      </c>
      <c r="C52" s="221"/>
      <c r="D52" s="221"/>
      <c r="J52" s="335"/>
      <c r="K52" s="336"/>
      <c r="L52" s="335"/>
      <c r="M52" s="335"/>
      <c r="N52" s="335"/>
      <c r="O52" s="335"/>
      <c r="W52" s="337"/>
    </row>
    <row r="53" spans="10:23" ht="18" customHeight="1">
      <c r="J53" s="208"/>
      <c r="K53" s="208"/>
      <c r="L53" s="208"/>
      <c r="M53" s="208"/>
      <c r="N53" s="208"/>
      <c r="O53" s="208"/>
      <c r="W53" s="338"/>
    </row>
    <row r="54" spans="2:23" ht="18" customHeight="1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W54" s="338"/>
    </row>
    <row r="55" spans="1:15" ht="18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</row>
    <row r="56" spans="2:15" ht="18" customHeight="1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4829" ht="41.25" customHeight="1"/>
    <row r="4862" ht="11.25" customHeight="1"/>
  </sheetData>
  <mergeCells count="41">
    <mergeCell ref="X24:Y24"/>
    <mergeCell ref="AD3:AD4"/>
    <mergeCell ref="X3:Y4"/>
    <mergeCell ref="Z3:AA3"/>
    <mergeCell ref="AB3:AB4"/>
    <mergeCell ref="AC3:AC4"/>
    <mergeCell ref="X9:Y9"/>
    <mergeCell ref="X23:Y23"/>
    <mergeCell ref="X20:Y20"/>
    <mergeCell ref="X16:Y16"/>
    <mergeCell ref="T3:T4"/>
    <mergeCell ref="P1:U1"/>
    <mergeCell ref="P42:Q42"/>
    <mergeCell ref="I36:J36"/>
    <mergeCell ref="P35:Q35"/>
    <mergeCell ref="I24:J24"/>
    <mergeCell ref="J1:O1"/>
    <mergeCell ref="R3:S3"/>
    <mergeCell ref="F3:F4"/>
    <mergeCell ref="G3:G4"/>
    <mergeCell ref="P51:Q51"/>
    <mergeCell ref="P17:Q17"/>
    <mergeCell ref="K3:L3"/>
    <mergeCell ref="M3:M4"/>
    <mergeCell ref="N3:N4"/>
    <mergeCell ref="O3:O4"/>
    <mergeCell ref="P3:Q4"/>
    <mergeCell ref="A51:B51"/>
    <mergeCell ref="I16:J16"/>
    <mergeCell ref="I3:J4"/>
    <mergeCell ref="I34:J34"/>
    <mergeCell ref="I40:J40"/>
    <mergeCell ref="I45:J45"/>
    <mergeCell ref="A47:B47"/>
    <mergeCell ref="A3:B4"/>
    <mergeCell ref="C3:D3"/>
    <mergeCell ref="E3:E4"/>
    <mergeCell ref="X13:Y13"/>
    <mergeCell ref="X22:Y22"/>
    <mergeCell ref="U3:U4"/>
    <mergeCell ref="V3:V4"/>
  </mergeCells>
  <printOptions/>
  <pageMargins left="0.41" right="0.23" top="0.77" bottom="0.77" header="0.512" footer="0.512"/>
  <pageSetup horizontalDpi="600" verticalDpi="600" orientation="portrait" paperSize="9" scale="79" r:id="rId1"/>
  <colBreaks count="1" manualBreakCount="1">
    <brk id="15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2"/>
  <sheetViews>
    <sheetView zoomScaleSheetLayoutView="75" workbookViewId="0" topLeftCell="A1">
      <pane xSplit="1" ySplit="3" topLeftCell="B4" activePane="bottomRight" state="frozen"/>
      <selection pane="topLeft" activeCell="P8" sqref="P8"/>
      <selection pane="topRight" activeCell="P8" sqref="P8"/>
      <selection pane="bottomLeft" activeCell="P8" sqref="P8"/>
      <selection pane="bottomRight" activeCell="A1" sqref="A1:H1"/>
    </sheetView>
  </sheetViews>
  <sheetFormatPr defaultColWidth="8.00390625" defaultRowHeight="13.5"/>
  <cols>
    <col min="1" max="1" width="10.875" style="200" customWidth="1"/>
    <col min="2" max="4" width="10.875" style="117" customWidth="1"/>
    <col min="5" max="5" width="10.875" style="200" customWidth="1"/>
    <col min="6" max="8" width="10.875" style="117" customWidth="1"/>
    <col min="9" max="9" width="10.875" style="200" customWidth="1"/>
    <col min="10" max="12" width="10.875" style="117" customWidth="1"/>
    <col min="13" max="13" width="10.875" style="200" customWidth="1"/>
    <col min="14" max="16" width="10.875" style="117" customWidth="1"/>
    <col min="17" max="16384" width="8.00390625" style="117" customWidth="1"/>
  </cols>
  <sheetData>
    <row r="1" spans="1:16" s="111" customFormat="1" ht="21" customHeight="1">
      <c r="A1" s="668" t="s">
        <v>527</v>
      </c>
      <c r="B1" s="668"/>
      <c r="C1" s="668"/>
      <c r="D1" s="668"/>
      <c r="E1" s="668"/>
      <c r="F1" s="668"/>
      <c r="G1" s="668"/>
      <c r="H1" s="668"/>
      <c r="I1" s="709" t="s">
        <v>528</v>
      </c>
      <c r="J1" s="709"/>
      <c r="K1" s="709"/>
      <c r="L1" s="709"/>
      <c r="M1" s="709"/>
      <c r="N1" s="709"/>
      <c r="O1" s="709"/>
      <c r="P1" s="709"/>
    </row>
    <row r="2" spans="1:16" s="112" customFormat="1" ht="21" customHeight="1">
      <c r="A2" s="710" t="s">
        <v>610</v>
      </c>
      <c r="B2" s="710"/>
      <c r="C2" s="343"/>
      <c r="E2" s="165"/>
      <c r="I2" s="165"/>
      <c r="M2" s="165"/>
      <c r="P2" s="113" t="s">
        <v>522</v>
      </c>
    </row>
    <row r="3" spans="1:17" s="169" customFormat="1" ht="16.5" customHeight="1">
      <c r="A3" s="116" t="s">
        <v>286</v>
      </c>
      <c r="B3" s="114" t="s">
        <v>287</v>
      </c>
      <c r="C3" s="114" t="s">
        <v>288</v>
      </c>
      <c r="D3" s="115" t="s">
        <v>289</v>
      </c>
      <c r="E3" s="166" t="s">
        <v>286</v>
      </c>
      <c r="F3" s="114" t="s">
        <v>287</v>
      </c>
      <c r="G3" s="114" t="s">
        <v>288</v>
      </c>
      <c r="H3" s="115" t="s">
        <v>289</v>
      </c>
      <c r="I3" s="116" t="s">
        <v>286</v>
      </c>
      <c r="J3" s="114" t="s">
        <v>287</v>
      </c>
      <c r="K3" s="114" t="s">
        <v>288</v>
      </c>
      <c r="L3" s="167" t="s">
        <v>289</v>
      </c>
      <c r="M3" s="116" t="s">
        <v>286</v>
      </c>
      <c r="N3" s="114" t="s">
        <v>287</v>
      </c>
      <c r="O3" s="114" t="s">
        <v>288</v>
      </c>
      <c r="P3" s="115" t="s">
        <v>289</v>
      </c>
      <c r="Q3" s="168"/>
    </row>
    <row r="4" spans="1:17" ht="16.5" customHeight="1">
      <c r="A4" s="170" t="s">
        <v>287</v>
      </c>
      <c r="B4" s="171">
        <f>SUM(B5,B11,B17,B23,B29,B35,B41,F5,F11,F17,F23,F29,F35,F41,J5,J11,J17,J23,J29,J35,J41,J42)</f>
        <v>94009</v>
      </c>
      <c r="C4" s="171">
        <f>SUM(C5,C11,C17,C23,C29,C35,C41,G5,G11,G17,G23,G29,G35,G41,K5,K11,K17,K23,K29,K35,K41,K42)</f>
        <v>46178</v>
      </c>
      <c r="D4" s="171">
        <f>SUM(D5,D11,D17,D23,D29,D35,D41,H5,H11,H17,H23,H29,H35,H41,L5,L11,L17,L23,L29,L35,L41,L42)</f>
        <v>47831</v>
      </c>
      <c r="E4" s="172"/>
      <c r="F4" s="125"/>
      <c r="G4" s="125"/>
      <c r="H4" s="126"/>
      <c r="I4" s="173"/>
      <c r="J4" s="125"/>
      <c r="K4" s="125"/>
      <c r="L4" s="174"/>
      <c r="M4" s="173"/>
      <c r="N4" s="171">
        <f>SUM(N5:N22)</f>
        <v>93986</v>
      </c>
      <c r="O4" s="171">
        <f>SUM(O5:O22)</f>
        <v>46164</v>
      </c>
      <c r="P4" s="271">
        <f>SUM(P5:P22)</f>
        <v>47822</v>
      </c>
      <c r="Q4" s="128"/>
    </row>
    <row r="5" spans="1:16" ht="16.5" customHeight="1">
      <c r="A5" s="175" t="s">
        <v>290</v>
      </c>
      <c r="B5" s="125">
        <f>SUM(B6:B10)</f>
        <v>4210</v>
      </c>
      <c r="C5" s="125">
        <f>SUM(C6:C10)</f>
        <v>2095</v>
      </c>
      <c r="D5" s="126">
        <f>SUM(D6:D10)</f>
        <v>2115</v>
      </c>
      <c r="E5" s="202" t="s">
        <v>276</v>
      </c>
      <c r="F5" s="125">
        <f>SUM(F6:F10)</f>
        <v>6166</v>
      </c>
      <c r="G5" s="125">
        <f>SUM(G6:G10)</f>
        <v>3135</v>
      </c>
      <c r="H5" s="126">
        <f>SUM(H6:H10)</f>
        <v>3031</v>
      </c>
      <c r="I5" s="176" t="s">
        <v>282</v>
      </c>
      <c r="J5" s="125">
        <f>SUM(J6:J10)</f>
        <v>4800</v>
      </c>
      <c r="K5" s="125">
        <f>SUM(K6:K10)</f>
        <v>2202</v>
      </c>
      <c r="L5" s="174">
        <f>SUM(L6:L10)</f>
        <v>2598</v>
      </c>
      <c r="M5" s="176" t="s">
        <v>291</v>
      </c>
      <c r="N5" s="125">
        <f>B5</f>
        <v>4210</v>
      </c>
      <c r="O5" s="125">
        <f>C5</f>
        <v>2095</v>
      </c>
      <c r="P5" s="126">
        <f>D5</f>
        <v>2115</v>
      </c>
    </row>
    <row r="6" spans="1:16" ht="16.5" customHeight="1">
      <c r="A6" s="177">
        <v>0</v>
      </c>
      <c r="B6" s="125">
        <f>SUM(C6:D6)</f>
        <v>795</v>
      </c>
      <c r="C6" s="125">
        <v>383</v>
      </c>
      <c r="D6" s="126">
        <v>412</v>
      </c>
      <c r="E6" s="172">
        <v>35</v>
      </c>
      <c r="F6" s="125">
        <f>SUM(G6:H6)</f>
        <v>1301</v>
      </c>
      <c r="G6" s="125">
        <v>633</v>
      </c>
      <c r="H6" s="126">
        <v>668</v>
      </c>
      <c r="I6" s="173">
        <v>70</v>
      </c>
      <c r="J6" s="125">
        <f>SUM(K6:L6)</f>
        <v>967</v>
      </c>
      <c r="K6" s="125">
        <v>462</v>
      </c>
      <c r="L6" s="174">
        <v>505</v>
      </c>
      <c r="M6" s="173" t="s">
        <v>271</v>
      </c>
      <c r="N6" s="125">
        <f>B11</f>
        <v>4678</v>
      </c>
      <c r="O6" s="125">
        <f>C11</f>
        <v>2395</v>
      </c>
      <c r="P6" s="126">
        <f>D11</f>
        <v>2283</v>
      </c>
    </row>
    <row r="7" spans="1:16" ht="16.5" customHeight="1">
      <c r="A7" s="177">
        <v>1</v>
      </c>
      <c r="B7" s="125">
        <f>SUM(C7:D7)</f>
        <v>806</v>
      </c>
      <c r="C7" s="125">
        <v>425</v>
      </c>
      <c r="D7" s="126">
        <v>381</v>
      </c>
      <c r="E7" s="172">
        <v>36</v>
      </c>
      <c r="F7" s="125">
        <f>SUM(G7:H7)</f>
        <v>1351</v>
      </c>
      <c r="G7" s="125">
        <v>710</v>
      </c>
      <c r="H7" s="126">
        <v>641</v>
      </c>
      <c r="I7" s="173">
        <v>71</v>
      </c>
      <c r="J7" s="125">
        <f>SUM(K7:L7)</f>
        <v>953</v>
      </c>
      <c r="K7" s="125">
        <v>436</v>
      </c>
      <c r="L7" s="174">
        <v>517</v>
      </c>
      <c r="M7" s="173" t="s">
        <v>272</v>
      </c>
      <c r="N7" s="125">
        <f>B17</f>
        <v>4856</v>
      </c>
      <c r="O7" s="125">
        <f>C17</f>
        <v>2534</v>
      </c>
      <c r="P7" s="126">
        <f>D17</f>
        <v>2322</v>
      </c>
    </row>
    <row r="8" spans="1:16" ht="16.5" customHeight="1">
      <c r="A8" s="177">
        <v>2</v>
      </c>
      <c r="B8" s="125">
        <f>SUM(C8:D8)</f>
        <v>851</v>
      </c>
      <c r="C8" s="125">
        <v>421</v>
      </c>
      <c r="D8" s="126">
        <v>430</v>
      </c>
      <c r="E8" s="172">
        <v>37</v>
      </c>
      <c r="F8" s="125">
        <f>SUM(G8:H8)</f>
        <v>1276</v>
      </c>
      <c r="G8" s="125">
        <v>641</v>
      </c>
      <c r="H8" s="126">
        <v>635</v>
      </c>
      <c r="I8" s="173">
        <v>72</v>
      </c>
      <c r="J8" s="125">
        <f>SUM(K8:L8)</f>
        <v>923</v>
      </c>
      <c r="K8" s="125">
        <v>415</v>
      </c>
      <c r="L8" s="174">
        <v>508</v>
      </c>
      <c r="M8" s="173" t="s">
        <v>273</v>
      </c>
      <c r="N8" s="125">
        <f>B23</f>
        <v>5034</v>
      </c>
      <c r="O8" s="125">
        <f>C23</f>
        <v>2536</v>
      </c>
      <c r="P8" s="126">
        <f>D23</f>
        <v>2498</v>
      </c>
    </row>
    <row r="9" spans="1:23" ht="16.5" customHeight="1">
      <c r="A9" s="177">
        <v>3</v>
      </c>
      <c r="B9" s="125">
        <f>SUM(C9:D9)</f>
        <v>856</v>
      </c>
      <c r="C9" s="125">
        <v>419</v>
      </c>
      <c r="D9" s="126">
        <v>437</v>
      </c>
      <c r="E9" s="172">
        <v>38</v>
      </c>
      <c r="F9" s="125">
        <f>SUM(G9:H9)</f>
        <v>1286</v>
      </c>
      <c r="G9" s="125">
        <v>656</v>
      </c>
      <c r="H9" s="126">
        <v>630</v>
      </c>
      <c r="I9" s="173">
        <v>73</v>
      </c>
      <c r="J9" s="125">
        <f>SUM(K9:L9)</f>
        <v>950</v>
      </c>
      <c r="K9" s="125">
        <v>448</v>
      </c>
      <c r="L9" s="174">
        <v>502</v>
      </c>
      <c r="M9" s="173" t="s">
        <v>274</v>
      </c>
      <c r="N9" s="125">
        <f>B29</f>
        <v>4550</v>
      </c>
      <c r="O9" s="125">
        <f>C29</f>
        <v>2253</v>
      </c>
      <c r="P9" s="126">
        <f>D29</f>
        <v>2297</v>
      </c>
      <c r="V9" s="658"/>
      <c r="W9" s="660"/>
    </row>
    <row r="10" spans="1:16" ht="16.5" customHeight="1">
      <c r="A10" s="177">
        <v>4</v>
      </c>
      <c r="B10" s="125">
        <f>SUM(C10:D10)</f>
        <v>902</v>
      </c>
      <c r="C10" s="125">
        <v>447</v>
      </c>
      <c r="D10" s="126">
        <v>455</v>
      </c>
      <c r="E10" s="172">
        <v>39</v>
      </c>
      <c r="F10" s="125">
        <f>SUM(G10:H10)</f>
        <v>952</v>
      </c>
      <c r="G10" s="125">
        <v>495</v>
      </c>
      <c r="H10" s="126">
        <v>457</v>
      </c>
      <c r="I10" s="173">
        <v>74</v>
      </c>
      <c r="J10" s="125">
        <f>SUM(K10:L10)</f>
        <v>1007</v>
      </c>
      <c r="K10" s="125">
        <v>441</v>
      </c>
      <c r="L10" s="174">
        <v>566</v>
      </c>
      <c r="M10" s="173" t="s">
        <v>275</v>
      </c>
      <c r="N10" s="125">
        <f>B35</f>
        <v>5874</v>
      </c>
      <c r="O10" s="125">
        <f>C35</f>
        <v>2965</v>
      </c>
      <c r="P10" s="126">
        <f>D35</f>
        <v>2909</v>
      </c>
    </row>
    <row r="11" spans="1:16" ht="16.5" customHeight="1">
      <c r="A11" s="175" t="s">
        <v>271</v>
      </c>
      <c r="B11" s="125">
        <f>SUM(B12:B16)</f>
        <v>4678</v>
      </c>
      <c r="C11" s="125">
        <f>SUM(C12:C16)</f>
        <v>2395</v>
      </c>
      <c r="D11" s="126">
        <f>SUM(D12:D16)</f>
        <v>2283</v>
      </c>
      <c r="E11" s="202" t="s">
        <v>277</v>
      </c>
      <c r="F11" s="125">
        <f>SUM(F12:F16)</f>
        <v>5774</v>
      </c>
      <c r="G11" s="125">
        <f>SUM(G12:G16)</f>
        <v>2941</v>
      </c>
      <c r="H11" s="126">
        <f>SUM(H12:H16)</f>
        <v>2833</v>
      </c>
      <c r="I11" s="176" t="s">
        <v>283</v>
      </c>
      <c r="J11" s="125">
        <f>SUM(J12:J16)</f>
        <v>4339</v>
      </c>
      <c r="K11" s="125">
        <f>SUM(K12:K16)</f>
        <v>1826</v>
      </c>
      <c r="L11" s="174">
        <f>SUM(L12:L16)</f>
        <v>2513</v>
      </c>
      <c r="M11" s="176" t="s">
        <v>292</v>
      </c>
      <c r="N11" s="125">
        <f>B41</f>
        <v>7008</v>
      </c>
      <c r="O11" s="125">
        <f>C41</f>
        <v>3548</v>
      </c>
      <c r="P11" s="126">
        <f>D41</f>
        <v>3460</v>
      </c>
    </row>
    <row r="12" spans="1:16" ht="16.5" customHeight="1">
      <c r="A12" s="177">
        <v>5</v>
      </c>
      <c r="B12" s="125">
        <f>SUM(C12:D12)</f>
        <v>948</v>
      </c>
      <c r="C12" s="125">
        <v>490</v>
      </c>
      <c r="D12" s="126">
        <v>458</v>
      </c>
      <c r="E12" s="172">
        <v>40</v>
      </c>
      <c r="F12" s="125">
        <f>SUM(G12:H12)</f>
        <v>1158</v>
      </c>
      <c r="G12" s="125">
        <v>601</v>
      </c>
      <c r="H12" s="126">
        <v>557</v>
      </c>
      <c r="I12" s="173">
        <v>75</v>
      </c>
      <c r="J12" s="125">
        <f>SUM(K12:L12)</f>
        <v>925</v>
      </c>
      <c r="K12" s="125">
        <v>404</v>
      </c>
      <c r="L12" s="174">
        <v>521</v>
      </c>
      <c r="M12" s="173" t="s">
        <v>276</v>
      </c>
      <c r="N12" s="125">
        <f>F5</f>
        <v>6166</v>
      </c>
      <c r="O12" s="125">
        <f>G5</f>
        <v>3135</v>
      </c>
      <c r="P12" s="126">
        <f>H5</f>
        <v>3031</v>
      </c>
    </row>
    <row r="13" spans="1:23" ht="16.5" customHeight="1">
      <c r="A13" s="177">
        <v>6</v>
      </c>
      <c r="B13" s="125">
        <f>SUM(C13:D13)</f>
        <v>903</v>
      </c>
      <c r="C13" s="125">
        <v>485</v>
      </c>
      <c r="D13" s="126">
        <v>418</v>
      </c>
      <c r="E13" s="172">
        <v>41</v>
      </c>
      <c r="F13" s="125">
        <f>SUM(G13:H13)</f>
        <v>1143</v>
      </c>
      <c r="G13" s="125">
        <v>572</v>
      </c>
      <c r="H13" s="126">
        <v>571</v>
      </c>
      <c r="I13" s="173">
        <v>76</v>
      </c>
      <c r="J13" s="125">
        <f>SUM(K13:L13)</f>
        <v>926</v>
      </c>
      <c r="K13" s="125">
        <v>370</v>
      </c>
      <c r="L13" s="174">
        <v>556</v>
      </c>
      <c r="M13" s="173" t="s">
        <v>277</v>
      </c>
      <c r="N13" s="125">
        <f>F11</f>
        <v>5774</v>
      </c>
      <c r="O13" s="125">
        <f>G11</f>
        <v>2941</v>
      </c>
      <c r="P13" s="126">
        <f>H11</f>
        <v>2833</v>
      </c>
      <c r="V13" s="658"/>
      <c r="W13" s="660"/>
    </row>
    <row r="14" spans="1:16" ht="16.5" customHeight="1">
      <c r="A14" s="177">
        <v>7</v>
      </c>
      <c r="B14" s="125">
        <f>SUM(C14:D14)</f>
        <v>924</v>
      </c>
      <c r="C14" s="125">
        <v>483</v>
      </c>
      <c r="D14" s="126">
        <v>441</v>
      </c>
      <c r="E14" s="172">
        <v>42</v>
      </c>
      <c r="F14" s="125">
        <f>SUM(G14:H14)</f>
        <v>1198</v>
      </c>
      <c r="G14" s="125">
        <v>608</v>
      </c>
      <c r="H14" s="126">
        <v>590</v>
      </c>
      <c r="I14" s="173">
        <v>77</v>
      </c>
      <c r="J14" s="125">
        <f>SUM(K14:L14)</f>
        <v>888</v>
      </c>
      <c r="K14" s="125">
        <v>396</v>
      </c>
      <c r="L14" s="174">
        <v>492</v>
      </c>
      <c r="M14" s="173" t="s">
        <v>278</v>
      </c>
      <c r="N14" s="125">
        <f>F17</f>
        <v>6132</v>
      </c>
      <c r="O14" s="125">
        <f>G17</f>
        <v>3163</v>
      </c>
      <c r="P14" s="126">
        <f>H17</f>
        <v>2969</v>
      </c>
    </row>
    <row r="15" spans="1:16" ht="16.5" customHeight="1">
      <c r="A15" s="177">
        <v>8</v>
      </c>
      <c r="B15" s="125">
        <f>SUM(C15:D15)</f>
        <v>963</v>
      </c>
      <c r="C15" s="125">
        <v>484</v>
      </c>
      <c r="D15" s="126">
        <v>479</v>
      </c>
      <c r="E15" s="172">
        <v>43</v>
      </c>
      <c r="F15" s="125">
        <f>SUM(G15:H15)</f>
        <v>1145</v>
      </c>
      <c r="G15" s="125">
        <v>598</v>
      </c>
      <c r="H15" s="126">
        <v>547</v>
      </c>
      <c r="I15" s="173">
        <v>78</v>
      </c>
      <c r="J15" s="125">
        <f>SUM(K15:L15)</f>
        <v>807</v>
      </c>
      <c r="K15" s="125">
        <v>324</v>
      </c>
      <c r="L15" s="174">
        <v>483</v>
      </c>
      <c r="M15" s="173" t="s">
        <v>279</v>
      </c>
      <c r="N15" s="125">
        <f>F23</f>
        <v>7137</v>
      </c>
      <c r="O15" s="125">
        <f>G23</f>
        <v>3596</v>
      </c>
      <c r="P15" s="126">
        <f>H23</f>
        <v>3541</v>
      </c>
    </row>
    <row r="16" spans="1:23" ht="16.5" customHeight="1">
      <c r="A16" s="177">
        <v>9</v>
      </c>
      <c r="B16" s="125">
        <f>SUM(C16:D16)</f>
        <v>940</v>
      </c>
      <c r="C16" s="125">
        <v>453</v>
      </c>
      <c r="D16" s="126">
        <v>487</v>
      </c>
      <c r="E16" s="172">
        <v>44</v>
      </c>
      <c r="F16" s="125">
        <f>SUM(G16:H16)</f>
        <v>1130</v>
      </c>
      <c r="G16" s="125">
        <v>562</v>
      </c>
      <c r="H16" s="126">
        <v>568</v>
      </c>
      <c r="I16" s="173">
        <v>79</v>
      </c>
      <c r="J16" s="125">
        <f>SUM(K16:L16)</f>
        <v>793</v>
      </c>
      <c r="K16" s="125">
        <v>332</v>
      </c>
      <c r="L16" s="174">
        <v>461</v>
      </c>
      <c r="M16" s="173" t="s">
        <v>280</v>
      </c>
      <c r="N16" s="125">
        <f>F29</f>
        <v>7598</v>
      </c>
      <c r="O16" s="125">
        <f>G29</f>
        <v>3915</v>
      </c>
      <c r="P16" s="126">
        <f>H29</f>
        <v>3683</v>
      </c>
      <c r="V16" s="658"/>
      <c r="W16" s="660"/>
    </row>
    <row r="17" spans="1:16" ht="16.5" customHeight="1">
      <c r="A17" s="175" t="s">
        <v>272</v>
      </c>
      <c r="B17" s="125">
        <f>SUM(B18:B22)</f>
        <v>4856</v>
      </c>
      <c r="C17" s="125">
        <f>SUM(C18:C22)</f>
        <v>2534</v>
      </c>
      <c r="D17" s="126">
        <f>SUM(D18:D22)</f>
        <v>2322</v>
      </c>
      <c r="E17" s="202" t="s">
        <v>278</v>
      </c>
      <c r="F17" s="125">
        <f>SUM(F18:F22)</f>
        <v>6132</v>
      </c>
      <c r="G17" s="125">
        <f>SUM(G18:G22)</f>
        <v>3163</v>
      </c>
      <c r="H17" s="126">
        <f>SUM(H18:H22)</f>
        <v>2969</v>
      </c>
      <c r="I17" s="176" t="s">
        <v>284</v>
      </c>
      <c r="J17" s="125">
        <f>SUM(J18:J22)</f>
        <v>2896</v>
      </c>
      <c r="K17" s="125">
        <f>SUM(K18:K22)</f>
        <v>1065</v>
      </c>
      <c r="L17" s="174">
        <f>SUM(L18:L22)</f>
        <v>1831</v>
      </c>
      <c r="M17" s="176" t="s">
        <v>293</v>
      </c>
      <c r="N17" s="125">
        <f>F35</f>
        <v>5756</v>
      </c>
      <c r="O17" s="125">
        <f>G35</f>
        <v>2917</v>
      </c>
      <c r="P17" s="126">
        <f>H35</f>
        <v>2839</v>
      </c>
    </row>
    <row r="18" spans="1:16" ht="16.5" customHeight="1">
      <c r="A18" s="177">
        <v>10</v>
      </c>
      <c r="B18" s="125">
        <f>SUM(C18:D18)</f>
        <v>929</v>
      </c>
      <c r="C18" s="125">
        <v>474</v>
      </c>
      <c r="D18" s="126">
        <v>455</v>
      </c>
      <c r="E18" s="172">
        <v>45</v>
      </c>
      <c r="F18" s="125">
        <f>SUM(G18:H18)</f>
        <v>1174</v>
      </c>
      <c r="G18" s="125">
        <v>628</v>
      </c>
      <c r="H18" s="126">
        <v>546</v>
      </c>
      <c r="I18" s="173">
        <v>80</v>
      </c>
      <c r="J18" s="125">
        <f>SUM(K18:L18)</f>
        <v>774</v>
      </c>
      <c r="K18" s="125">
        <v>321</v>
      </c>
      <c r="L18" s="174">
        <v>453</v>
      </c>
      <c r="M18" s="173" t="s">
        <v>281</v>
      </c>
      <c r="N18" s="125">
        <f>F41</f>
        <v>5023</v>
      </c>
      <c r="O18" s="125">
        <f>G41</f>
        <v>2451</v>
      </c>
      <c r="P18" s="126">
        <f>H41</f>
        <v>2572</v>
      </c>
    </row>
    <row r="19" spans="1:16" ht="16.5" customHeight="1">
      <c r="A19" s="177">
        <v>11</v>
      </c>
      <c r="B19" s="125">
        <f>SUM(C19:D19)</f>
        <v>949</v>
      </c>
      <c r="C19" s="125">
        <v>486</v>
      </c>
      <c r="D19" s="126">
        <v>463</v>
      </c>
      <c r="E19" s="172">
        <v>46</v>
      </c>
      <c r="F19" s="125">
        <f>SUM(G19:H19)</f>
        <v>1248</v>
      </c>
      <c r="G19" s="125">
        <v>629</v>
      </c>
      <c r="H19" s="126">
        <v>619</v>
      </c>
      <c r="I19" s="173">
        <v>81</v>
      </c>
      <c r="J19" s="125">
        <f>SUM(K19:L19)</f>
        <v>635</v>
      </c>
      <c r="K19" s="125">
        <v>254</v>
      </c>
      <c r="L19" s="174">
        <v>381</v>
      </c>
      <c r="M19" s="173" t="s">
        <v>282</v>
      </c>
      <c r="N19" s="125">
        <f>J5</f>
        <v>4800</v>
      </c>
      <c r="O19" s="125">
        <f>K5</f>
        <v>2202</v>
      </c>
      <c r="P19" s="126">
        <f>L5</f>
        <v>2598</v>
      </c>
    </row>
    <row r="20" spans="1:23" ht="16.5" customHeight="1">
      <c r="A20" s="177">
        <v>12</v>
      </c>
      <c r="B20" s="125">
        <f>SUM(C20:D20)</f>
        <v>962</v>
      </c>
      <c r="C20" s="125">
        <v>512</v>
      </c>
      <c r="D20" s="126">
        <v>450</v>
      </c>
      <c r="E20" s="172">
        <v>47</v>
      </c>
      <c r="F20" s="125">
        <f>SUM(G20:H20)</f>
        <v>1160</v>
      </c>
      <c r="G20" s="125">
        <v>604</v>
      </c>
      <c r="H20" s="126">
        <v>556</v>
      </c>
      <c r="I20" s="173">
        <v>82</v>
      </c>
      <c r="J20" s="125">
        <f>SUM(K20:L20)</f>
        <v>574</v>
      </c>
      <c r="K20" s="125">
        <v>211</v>
      </c>
      <c r="L20" s="174">
        <v>363</v>
      </c>
      <c r="M20" s="173" t="s">
        <v>283</v>
      </c>
      <c r="N20" s="125">
        <f>J11</f>
        <v>4339</v>
      </c>
      <c r="O20" s="125">
        <f>K11</f>
        <v>1826</v>
      </c>
      <c r="P20" s="126">
        <f>L11</f>
        <v>2513</v>
      </c>
      <c r="V20" s="658"/>
      <c r="W20" s="660"/>
    </row>
    <row r="21" spans="1:28" ht="16.5" customHeight="1">
      <c r="A21" s="177">
        <v>13</v>
      </c>
      <c r="B21" s="125">
        <f>SUM(C21:D21)</f>
        <v>984</v>
      </c>
      <c r="C21" s="125">
        <v>531</v>
      </c>
      <c r="D21" s="126">
        <v>453</v>
      </c>
      <c r="E21" s="172">
        <v>48</v>
      </c>
      <c r="F21" s="125">
        <f>SUM(G21:H21)</f>
        <v>1207</v>
      </c>
      <c r="G21" s="125">
        <v>625</v>
      </c>
      <c r="H21" s="126">
        <v>582</v>
      </c>
      <c r="I21" s="173">
        <v>83</v>
      </c>
      <c r="J21" s="125">
        <f>SUM(K21:L21)</f>
        <v>488</v>
      </c>
      <c r="K21" s="125">
        <v>160</v>
      </c>
      <c r="L21" s="174">
        <v>328</v>
      </c>
      <c r="M21" s="173" t="s">
        <v>284</v>
      </c>
      <c r="N21" s="125">
        <f>J17</f>
        <v>2896</v>
      </c>
      <c r="O21" s="125">
        <f>K17</f>
        <v>1065</v>
      </c>
      <c r="P21" s="126">
        <f>L17</f>
        <v>1831</v>
      </c>
      <c r="V21" s="660"/>
      <c r="W21" s="660"/>
      <c r="X21" s="304"/>
      <c r="Y21" s="304"/>
      <c r="Z21" s="304"/>
      <c r="AA21" s="304"/>
      <c r="AB21" s="304"/>
    </row>
    <row r="22" spans="1:28" ht="16.5" customHeight="1">
      <c r="A22" s="177">
        <v>14</v>
      </c>
      <c r="B22" s="125">
        <f>SUM(C22:D22)</f>
        <v>1032</v>
      </c>
      <c r="C22" s="125">
        <v>531</v>
      </c>
      <c r="D22" s="126">
        <v>501</v>
      </c>
      <c r="E22" s="172">
        <v>49</v>
      </c>
      <c r="F22" s="125">
        <f>SUM(G22:H22)</f>
        <v>1343</v>
      </c>
      <c r="G22" s="125">
        <v>677</v>
      </c>
      <c r="H22" s="126">
        <v>666</v>
      </c>
      <c r="I22" s="173">
        <v>84</v>
      </c>
      <c r="J22" s="125">
        <f>SUM(K22:L22)</f>
        <v>425</v>
      </c>
      <c r="K22" s="125">
        <v>119</v>
      </c>
      <c r="L22" s="174">
        <v>306</v>
      </c>
      <c r="M22" s="173" t="s">
        <v>285</v>
      </c>
      <c r="N22" s="125">
        <f>SUM(J23,J29,J35,J41)</f>
        <v>2155</v>
      </c>
      <c r="O22" s="125">
        <f>SUM(K23,K29,K35,K41)</f>
        <v>627</v>
      </c>
      <c r="P22" s="126">
        <f>SUM(L23,L29,L35,L41)</f>
        <v>1528</v>
      </c>
      <c r="V22" s="304"/>
      <c r="W22" s="304"/>
      <c r="X22" s="304"/>
      <c r="Y22" s="304"/>
      <c r="Z22" s="304"/>
      <c r="AA22" s="304"/>
      <c r="AB22" s="304"/>
    </row>
    <row r="23" spans="1:16" ht="16.5" customHeight="1">
      <c r="A23" s="175" t="s">
        <v>273</v>
      </c>
      <c r="B23" s="125">
        <f>SUM(B24:B28)</f>
        <v>5034</v>
      </c>
      <c r="C23" s="125">
        <f>SUM(C24:C28)</f>
        <v>2536</v>
      </c>
      <c r="D23" s="126">
        <f>SUM(D24:D28)</f>
        <v>2498</v>
      </c>
      <c r="E23" s="202" t="s">
        <v>279</v>
      </c>
      <c r="F23" s="125">
        <f>SUM(F24:F28)</f>
        <v>7137</v>
      </c>
      <c r="G23" s="125">
        <f>SUM(G24:G28)</f>
        <v>3596</v>
      </c>
      <c r="H23" s="126">
        <f>SUM(H24:H28)</f>
        <v>3541</v>
      </c>
      <c r="I23" s="176" t="s">
        <v>301</v>
      </c>
      <c r="J23" s="125">
        <f>SUM(J24:J28)</f>
        <v>1431</v>
      </c>
      <c r="K23" s="125">
        <f>SUM(K24:K28)</f>
        <v>448</v>
      </c>
      <c r="L23" s="174">
        <f>SUM(L24:L28)</f>
        <v>983</v>
      </c>
      <c r="M23" s="178"/>
      <c r="N23" s="179"/>
      <c r="O23" s="179"/>
      <c r="P23" s="180"/>
    </row>
    <row r="24" spans="1:16" ht="16.5" customHeight="1">
      <c r="A24" s="177">
        <v>15</v>
      </c>
      <c r="B24" s="125">
        <f>SUM(C24:D24)</f>
        <v>988</v>
      </c>
      <c r="C24" s="125">
        <v>503</v>
      </c>
      <c r="D24" s="126">
        <v>485</v>
      </c>
      <c r="E24" s="172">
        <v>50</v>
      </c>
      <c r="F24" s="125">
        <f>SUM(G24:H24)</f>
        <v>1266</v>
      </c>
      <c r="G24" s="125">
        <v>630</v>
      </c>
      <c r="H24" s="126">
        <v>636</v>
      </c>
      <c r="I24" s="176">
        <v>85</v>
      </c>
      <c r="J24" s="125">
        <f>SUM(K24:L24)</f>
        <v>405</v>
      </c>
      <c r="K24" s="125">
        <v>142</v>
      </c>
      <c r="L24" s="174">
        <v>263</v>
      </c>
      <c r="M24" s="177"/>
      <c r="N24" s="181"/>
      <c r="O24" s="181"/>
      <c r="P24" s="182"/>
    </row>
    <row r="25" spans="1:16" ht="16.5" customHeight="1">
      <c r="A25" s="177">
        <v>16</v>
      </c>
      <c r="B25" s="125">
        <f>SUM(C25:D25)</f>
        <v>1127</v>
      </c>
      <c r="C25" s="125">
        <v>589</v>
      </c>
      <c r="D25" s="126">
        <v>538</v>
      </c>
      <c r="E25" s="172">
        <v>51</v>
      </c>
      <c r="F25" s="125">
        <f>SUM(G25:H25)</f>
        <v>1270</v>
      </c>
      <c r="G25" s="125">
        <v>635</v>
      </c>
      <c r="H25" s="126">
        <v>635</v>
      </c>
      <c r="I25" s="173">
        <v>86</v>
      </c>
      <c r="J25" s="125">
        <f>SUM(K25:L25)</f>
        <v>296</v>
      </c>
      <c r="K25" s="125">
        <v>94</v>
      </c>
      <c r="L25" s="174">
        <v>202</v>
      </c>
      <c r="M25" s="176" t="s">
        <v>294</v>
      </c>
      <c r="N25" s="125">
        <f>SUM(N5:N7)</f>
        <v>13744</v>
      </c>
      <c r="O25" s="125">
        <f>SUM(O5:O7)</f>
        <v>7024</v>
      </c>
      <c r="P25" s="126">
        <f>SUM(P5:P7)</f>
        <v>6720</v>
      </c>
    </row>
    <row r="26" spans="1:18" ht="16.5" customHeight="1">
      <c r="A26" s="177">
        <v>17</v>
      </c>
      <c r="B26" s="125">
        <f>SUM(C26:D26)</f>
        <v>1064</v>
      </c>
      <c r="C26" s="125">
        <v>523</v>
      </c>
      <c r="D26" s="126">
        <v>541</v>
      </c>
      <c r="E26" s="172">
        <v>52</v>
      </c>
      <c r="F26" s="125">
        <f>SUM(G26:H26)</f>
        <v>1517</v>
      </c>
      <c r="G26" s="125">
        <v>746</v>
      </c>
      <c r="H26" s="126">
        <v>771</v>
      </c>
      <c r="I26" s="176">
        <v>87</v>
      </c>
      <c r="J26" s="125">
        <f>SUM(K26:L26)</f>
        <v>275</v>
      </c>
      <c r="K26" s="125">
        <v>90</v>
      </c>
      <c r="L26" s="174">
        <v>185</v>
      </c>
      <c r="M26" s="176"/>
      <c r="N26" s="183" t="str">
        <f>"("&amp;ROUND(N25/$B$4%,1)&amp;")"</f>
        <v>(14.6)</v>
      </c>
      <c r="O26" s="183" t="str">
        <f>"("&amp;ROUND(O25/$C$4%,1)&amp;")"</f>
        <v>(15.2)</v>
      </c>
      <c r="P26" s="598" t="s">
        <v>777</v>
      </c>
      <c r="R26" s="185"/>
    </row>
    <row r="27" spans="1:16" ht="16.5" customHeight="1">
      <c r="A27" s="177">
        <v>18</v>
      </c>
      <c r="B27" s="125">
        <f>SUM(C27:D27)</f>
        <v>1004</v>
      </c>
      <c r="C27" s="125">
        <v>517</v>
      </c>
      <c r="D27" s="126">
        <v>487</v>
      </c>
      <c r="E27" s="172">
        <v>53</v>
      </c>
      <c r="F27" s="125">
        <f>SUM(G27:H27)</f>
        <v>1438</v>
      </c>
      <c r="G27" s="125">
        <v>701</v>
      </c>
      <c r="H27" s="126">
        <v>737</v>
      </c>
      <c r="I27" s="173">
        <v>88</v>
      </c>
      <c r="J27" s="125">
        <f>SUM(K27:L27)</f>
        <v>245</v>
      </c>
      <c r="K27" s="125">
        <v>66</v>
      </c>
      <c r="L27" s="174">
        <v>179</v>
      </c>
      <c r="M27" s="176" t="s">
        <v>295</v>
      </c>
      <c r="N27" s="125">
        <f>SUM(N8:N17)</f>
        <v>61029</v>
      </c>
      <c r="O27" s="125">
        <f>SUM(O8:O17)</f>
        <v>30969</v>
      </c>
      <c r="P27" s="126">
        <f>SUM(P8:P17)</f>
        <v>30060</v>
      </c>
    </row>
    <row r="28" spans="1:16" ht="16.5" customHeight="1">
      <c r="A28" s="177">
        <v>19</v>
      </c>
      <c r="B28" s="125">
        <f>SUM(C28:D28)</f>
        <v>851</v>
      </c>
      <c r="C28" s="125">
        <v>404</v>
      </c>
      <c r="D28" s="126">
        <v>447</v>
      </c>
      <c r="E28" s="172">
        <v>54</v>
      </c>
      <c r="F28" s="125">
        <f>SUM(G28:H28)</f>
        <v>1646</v>
      </c>
      <c r="G28" s="125">
        <v>884</v>
      </c>
      <c r="H28" s="126">
        <v>762</v>
      </c>
      <c r="I28" s="176">
        <v>89</v>
      </c>
      <c r="J28" s="125">
        <f>SUM(K28:L28)</f>
        <v>210</v>
      </c>
      <c r="K28" s="125">
        <v>56</v>
      </c>
      <c r="L28" s="174">
        <v>154</v>
      </c>
      <c r="M28" s="176"/>
      <c r="N28" s="183" t="str">
        <f>"("&amp;ROUND(N27/$B$4%,1)&amp;")"</f>
        <v>(64.9)</v>
      </c>
      <c r="O28" s="183" t="str">
        <f>"("&amp;ROUND(O27/$C$4%,1)&amp;")"</f>
        <v>(67.1)</v>
      </c>
      <c r="P28" s="184" t="str">
        <f>"("&amp;ROUND(P27/$D$4%,1)&amp;")"</f>
        <v>(62.8)</v>
      </c>
    </row>
    <row r="29" spans="1:19" ht="16.5" customHeight="1">
      <c r="A29" s="175" t="s">
        <v>274</v>
      </c>
      <c r="B29" s="125">
        <f>SUM(B30:B34)</f>
        <v>4550</v>
      </c>
      <c r="C29" s="125">
        <f>SUM(C30:C34)</f>
        <v>2253</v>
      </c>
      <c r="D29" s="126">
        <f>SUM(D30:D34)</f>
        <v>2297</v>
      </c>
      <c r="E29" s="202" t="s">
        <v>280</v>
      </c>
      <c r="F29" s="125">
        <f>SUM(F30:F34)</f>
        <v>7598</v>
      </c>
      <c r="G29" s="125">
        <f>SUM(G30:G34)</f>
        <v>3915</v>
      </c>
      <c r="H29" s="126">
        <f>SUM(H30:H34)</f>
        <v>3683</v>
      </c>
      <c r="I29" s="175" t="s">
        <v>302</v>
      </c>
      <c r="J29" s="125">
        <f>SUM(J30:J34)</f>
        <v>585</v>
      </c>
      <c r="K29" s="186">
        <f>SUM(K30:K34)</f>
        <v>148</v>
      </c>
      <c r="L29" s="187">
        <f>SUM(L30:L34)</f>
        <v>437</v>
      </c>
      <c r="M29" s="176" t="s">
        <v>296</v>
      </c>
      <c r="N29" s="125">
        <f>SUM(N18:N22)</f>
        <v>19213</v>
      </c>
      <c r="O29" s="125">
        <f>SUM(O18:O22)</f>
        <v>8171</v>
      </c>
      <c r="P29" s="126">
        <f>SUM(P18:P22)</f>
        <v>11042</v>
      </c>
      <c r="S29" s="188"/>
    </row>
    <row r="30" spans="1:17" ht="16.5" customHeight="1">
      <c r="A30" s="177">
        <v>20</v>
      </c>
      <c r="B30" s="125">
        <f>SUM(C30:D30)</f>
        <v>865</v>
      </c>
      <c r="C30" s="125">
        <v>415</v>
      </c>
      <c r="D30" s="126">
        <v>450</v>
      </c>
      <c r="E30" s="172">
        <v>55</v>
      </c>
      <c r="F30" s="125">
        <f>SUM(G30:H30)</f>
        <v>1622</v>
      </c>
      <c r="G30" s="125">
        <v>827</v>
      </c>
      <c r="H30" s="126">
        <v>795</v>
      </c>
      <c r="I30" s="177">
        <v>90</v>
      </c>
      <c r="J30" s="125">
        <f>SUM(K30:L30)</f>
        <v>171</v>
      </c>
      <c r="K30" s="186">
        <v>45</v>
      </c>
      <c r="L30" s="187">
        <v>126</v>
      </c>
      <c r="M30" s="173"/>
      <c r="N30" s="189" t="s">
        <v>778</v>
      </c>
      <c r="O30" s="183" t="str">
        <f>"("&amp;ROUND(O29/$C$4%,1)&amp;")"</f>
        <v>(17.7)</v>
      </c>
      <c r="P30" s="184" t="str">
        <f>"("&amp;ROUND(P29/$D$4%,1)&amp;")"</f>
        <v>(23.1)</v>
      </c>
      <c r="Q30" s="190"/>
    </row>
    <row r="31" spans="1:16" ht="16.5" customHeight="1">
      <c r="A31" s="177">
        <v>21</v>
      </c>
      <c r="B31" s="125">
        <f>SUM(C31:D31)</f>
        <v>888</v>
      </c>
      <c r="C31" s="125">
        <v>455</v>
      </c>
      <c r="D31" s="126">
        <v>433</v>
      </c>
      <c r="E31" s="172">
        <v>56</v>
      </c>
      <c r="F31" s="125">
        <f>SUM(G31:H31)</f>
        <v>1701</v>
      </c>
      <c r="G31" s="125">
        <v>902</v>
      </c>
      <c r="H31" s="126">
        <v>799</v>
      </c>
      <c r="I31" s="177">
        <v>91</v>
      </c>
      <c r="J31" s="125">
        <f>SUM(K31:L31)</f>
        <v>141</v>
      </c>
      <c r="K31" s="186">
        <v>40</v>
      </c>
      <c r="L31" s="187">
        <v>101</v>
      </c>
      <c r="M31" s="177"/>
      <c r="N31" s="181"/>
      <c r="O31" s="181"/>
      <c r="P31" s="182"/>
    </row>
    <row r="32" spans="1:16" ht="16.5" customHeight="1">
      <c r="A32" s="177">
        <v>22</v>
      </c>
      <c r="B32" s="125">
        <f>SUM(C32:D32)</f>
        <v>853</v>
      </c>
      <c r="C32" s="125">
        <v>406</v>
      </c>
      <c r="D32" s="126">
        <v>447</v>
      </c>
      <c r="E32" s="172">
        <v>57</v>
      </c>
      <c r="F32" s="125">
        <f>SUM(G32:H32)</f>
        <v>1675</v>
      </c>
      <c r="G32" s="125">
        <v>858</v>
      </c>
      <c r="H32" s="126">
        <v>817</v>
      </c>
      <c r="I32" s="177">
        <v>92</v>
      </c>
      <c r="J32" s="125">
        <f>SUM(K32:L32)</f>
        <v>123</v>
      </c>
      <c r="K32" s="186">
        <v>30</v>
      </c>
      <c r="L32" s="187">
        <v>93</v>
      </c>
      <c r="M32" s="175" t="s">
        <v>303</v>
      </c>
      <c r="N32" s="125">
        <f>SUM(N18:N19)</f>
        <v>9823</v>
      </c>
      <c r="O32" s="125">
        <f>SUM(O18:O19)</f>
        <v>4653</v>
      </c>
      <c r="P32" s="126">
        <f>SUM(P18:P19)</f>
        <v>5170</v>
      </c>
    </row>
    <row r="33" spans="1:16" ht="16.5" customHeight="1">
      <c r="A33" s="177">
        <v>23</v>
      </c>
      <c r="B33" s="125">
        <f>SUM(C33:D33)</f>
        <v>905</v>
      </c>
      <c r="C33" s="125">
        <v>443</v>
      </c>
      <c r="D33" s="126">
        <v>462</v>
      </c>
      <c r="E33" s="172">
        <v>58</v>
      </c>
      <c r="F33" s="125">
        <f>SUM(G33:H33)</f>
        <v>1630</v>
      </c>
      <c r="G33" s="125">
        <v>859</v>
      </c>
      <c r="H33" s="126">
        <v>771</v>
      </c>
      <c r="I33" s="177">
        <v>93</v>
      </c>
      <c r="J33" s="125">
        <f>SUM(K33:L33)</f>
        <v>84</v>
      </c>
      <c r="K33" s="186">
        <v>21</v>
      </c>
      <c r="L33" s="187">
        <v>63</v>
      </c>
      <c r="M33" s="191" t="s">
        <v>523</v>
      </c>
      <c r="N33" s="125">
        <f>SUM(N20:N22)</f>
        <v>9390</v>
      </c>
      <c r="O33" s="125">
        <f>SUM(O20:O22)</f>
        <v>3518</v>
      </c>
      <c r="P33" s="126">
        <f>SUM(P20:P22)</f>
        <v>5872</v>
      </c>
    </row>
    <row r="34" spans="1:16" ht="16.5" customHeight="1">
      <c r="A34" s="177">
        <v>24</v>
      </c>
      <c r="B34" s="125">
        <f>SUM(C34:D34)</f>
        <v>1039</v>
      </c>
      <c r="C34" s="125">
        <v>534</v>
      </c>
      <c r="D34" s="126">
        <v>505</v>
      </c>
      <c r="E34" s="172">
        <v>59</v>
      </c>
      <c r="F34" s="125">
        <f>SUM(G34:H34)</f>
        <v>970</v>
      </c>
      <c r="G34" s="125">
        <v>469</v>
      </c>
      <c r="H34" s="126">
        <v>501</v>
      </c>
      <c r="I34" s="177">
        <v>94</v>
      </c>
      <c r="J34" s="125">
        <f>SUM(K34:L34)</f>
        <v>66</v>
      </c>
      <c r="K34" s="186">
        <v>12</v>
      </c>
      <c r="L34" s="187">
        <v>54</v>
      </c>
      <c r="M34" s="178"/>
      <c r="N34" s="179"/>
      <c r="O34" s="179"/>
      <c r="P34" s="180"/>
    </row>
    <row r="35" spans="1:16" ht="16.5" customHeight="1">
      <c r="A35" s="175" t="s">
        <v>275</v>
      </c>
      <c r="B35" s="125">
        <f>SUM(B36:B40)</f>
        <v>5874</v>
      </c>
      <c r="C35" s="125">
        <f>SUM(C36:C40)</f>
        <v>2965</v>
      </c>
      <c r="D35" s="126">
        <f>SUM(D36:D40)</f>
        <v>2909</v>
      </c>
      <c r="E35" s="202" t="s">
        <v>297</v>
      </c>
      <c r="F35" s="125">
        <f>SUM(F36:F40)</f>
        <v>5756</v>
      </c>
      <c r="G35" s="125">
        <f>SUM(G36:G40)</f>
        <v>2917</v>
      </c>
      <c r="H35" s="126">
        <f>SUM(H36:H40)</f>
        <v>2839</v>
      </c>
      <c r="I35" s="175" t="s">
        <v>304</v>
      </c>
      <c r="J35" s="125">
        <f>SUM(J36:J40)</f>
        <v>118</v>
      </c>
      <c r="K35" s="186">
        <f>SUM(K36:K40)</f>
        <v>29</v>
      </c>
      <c r="L35" s="187">
        <f>SUM(L36:L40)</f>
        <v>89</v>
      </c>
      <c r="M35" s="177"/>
      <c r="N35" s="181"/>
      <c r="O35" s="181"/>
      <c r="P35" s="182"/>
    </row>
    <row r="36" spans="1:16" ht="16.5" customHeight="1">
      <c r="A36" s="177">
        <v>25</v>
      </c>
      <c r="B36" s="125">
        <f>SUM(C36:D36)</f>
        <v>1103</v>
      </c>
      <c r="C36" s="125">
        <v>544</v>
      </c>
      <c r="D36" s="126">
        <v>559</v>
      </c>
      <c r="E36" s="172">
        <v>60</v>
      </c>
      <c r="F36" s="125">
        <f>SUM(G36:H36)</f>
        <v>971</v>
      </c>
      <c r="G36" s="125">
        <v>527</v>
      </c>
      <c r="H36" s="126">
        <v>444</v>
      </c>
      <c r="I36" s="177">
        <v>95</v>
      </c>
      <c r="J36" s="125">
        <f aca="true" t="shared" si="0" ref="J36:J42">SUM(K36:L36)</f>
        <v>44</v>
      </c>
      <c r="K36" s="186">
        <v>12</v>
      </c>
      <c r="L36" s="187">
        <v>32</v>
      </c>
      <c r="M36" s="192" t="s">
        <v>298</v>
      </c>
      <c r="N36" s="193">
        <v>43.4</v>
      </c>
      <c r="O36" s="193">
        <v>42.1</v>
      </c>
      <c r="P36" s="194">
        <v>44.6</v>
      </c>
    </row>
    <row r="37" spans="1:16" ht="16.5" customHeight="1">
      <c r="A37" s="177">
        <v>26</v>
      </c>
      <c r="B37" s="125">
        <f>SUM(C37:D37)</f>
        <v>1088</v>
      </c>
      <c r="C37" s="125">
        <v>562</v>
      </c>
      <c r="D37" s="126">
        <v>526</v>
      </c>
      <c r="E37" s="172">
        <v>61</v>
      </c>
      <c r="F37" s="125">
        <f>SUM(G37:H37)</f>
        <v>1279</v>
      </c>
      <c r="G37" s="125">
        <v>637</v>
      </c>
      <c r="H37" s="126">
        <v>642</v>
      </c>
      <c r="I37" s="177">
        <v>96</v>
      </c>
      <c r="J37" s="125">
        <f t="shared" si="0"/>
        <v>38</v>
      </c>
      <c r="K37" s="186">
        <v>11</v>
      </c>
      <c r="L37" s="187">
        <v>27</v>
      </c>
      <c r="M37" s="192" t="s">
        <v>299</v>
      </c>
      <c r="N37" s="125"/>
      <c r="O37" s="193">
        <v>96.5</v>
      </c>
      <c r="P37" s="194">
        <v>100</v>
      </c>
    </row>
    <row r="38" spans="1:16" ht="16.5" customHeight="1">
      <c r="A38" s="177">
        <v>27</v>
      </c>
      <c r="B38" s="125">
        <f>SUM(C38:D38)</f>
        <v>1188</v>
      </c>
      <c r="C38" s="125">
        <v>584</v>
      </c>
      <c r="D38" s="126">
        <v>604</v>
      </c>
      <c r="E38" s="172">
        <v>62</v>
      </c>
      <c r="F38" s="125">
        <f>SUM(G38:H38)</f>
        <v>1182</v>
      </c>
      <c r="G38" s="125">
        <v>584</v>
      </c>
      <c r="H38" s="126">
        <v>598</v>
      </c>
      <c r="I38" s="177">
        <v>97</v>
      </c>
      <c r="J38" s="125">
        <f t="shared" si="0"/>
        <v>16</v>
      </c>
      <c r="K38" s="186">
        <v>5</v>
      </c>
      <c r="L38" s="187">
        <v>11</v>
      </c>
      <c r="M38" s="177"/>
      <c r="N38" s="181"/>
      <c r="O38" s="181"/>
      <c r="P38" s="182"/>
    </row>
    <row r="39" spans="1:16" ht="16.5" customHeight="1">
      <c r="A39" s="177">
        <v>28</v>
      </c>
      <c r="B39" s="125">
        <f>SUM(C39:D39)</f>
        <v>1180</v>
      </c>
      <c r="C39" s="125">
        <v>617</v>
      </c>
      <c r="D39" s="126">
        <v>563</v>
      </c>
      <c r="E39" s="172">
        <v>63</v>
      </c>
      <c r="F39" s="125">
        <f>SUM(G39:H39)</f>
        <v>1191</v>
      </c>
      <c r="G39" s="125">
        <v>596</v>
      </c>
      <c r="H39" s="126">
        <v>595</v>
      </c>
      <c r="I39" s="177">
        <v>98</v>
      </c>
      <c r="J39" s="125">
        <f t="shared" si="0"/>
        <v>15</v>
      </c>
      <c r="K39" s="186">
        <v>1</v>
      </c>
      <c r="L39" s="187">
        <v>14</v>
      </c>
      <c r="M39" s="177"/>
      <c r="N39" s="181"/>
      <c r="O39" s="181"/>
      <c r="P39" s="182"/>
    </row>
    <row r="40" spans="1:16" ht="16.5" customHeight="1">
      <c r="A40" s="177">
        <v>29</v>
      </c>
      <c r="B40" s="125">
        <f>SUM(C40:D40)</f>
        <v>1315</v>
      </c>
      <c r="C40" s="125">
        <v>658</v>
      </c>
      <c r="D40" s="126">
        <v>657</v>
      </c>
      <c r="E40" s="172">
        <v>64</v>
      </c>
      <c r="F40" s="125">
        <f>SUM(G40:H40)</f>
        <v>1133</v>
      </c>
      <c r="G40" s="125">
        <v>573</v>
      </c>
      <c r="H40" s="126">
        <v>560</v>
      </c>
      <c r="I40" s="177">
        <v>99</v>
      </c>
      <c r="J40" s="125">
        <f t="shared" si="0"/>
        <v>5</v>
      </c>
      <c r="K40" s="201" t="s">
        <v>524</v>
      </c>
      <c r="L40" s="187">
        <v>5</v>
      </c>
      <c r="M40" s="177"/>
      <c r="N40" s="181"/>
      <c r="O40" s="181"/>
      <c r="P40" s="182"/>
    </row>
    <row r="41" spans="1:16" ht="16.5" customHeight="1">
      <c r="A41" s="176" t="s">
        <v>300</v>
      </c>
      <c r="B41" s="125">
        <f>SUM(B42:B46)</f>
        <v>7008</v>
      </c>
      <c r="C41" s="125">
        <f>SUM(C42:C46)</f>
        <v>3548</v>
      </c>
      <c r="D41" s="126">
        <f>SUM(D42:D46)</f>
        <v>3460</v>
      </c>
      <c r="E41" s="202" t="s">
        <v>281</v>
      </c>
      <c r="F41" s="125">
        <f>SUM(F42:F46)</f>
        <v>5023</v>
      </c>
      <c r="G41" s="125">
        <f>SUM(G42:G46)</f>
        <v>2451</v>
      </c>
      <c r="H41" s="126">
        <f>SUM(H42:H46)</f>
        <v>2572</v>
      </c>
      <c r="I41" s="175" t="s">
        <v>305</v>
      </c>
      <c r="J41" s="125">
        <f t="shared" si="0"/>
        <v>21</v>
      </c>
      <c r="K41" s="186">
        <v>2</v>
      </c>
      <c r="L41" s="187">
        <v>19</v>
      </c>
      <c r="M41" s="192"/>
      <c r="N41" s="125"/>
      <c r="O41" s="193"/>
      <c r="P41" s="194"/>
    </row>
    <row r="42" spans="1:16" ht="16.5" customHeight="1">
      <c r="A42" s="173">
        <v>30</v>
      </c>
      <c r="B42" s="125">
        <f>SUM(C42:D42)</f>
        <v>1336</v>
      </c>
      <c r="C42" s="125">
        <v>683</v>
      </c>
      <c r="D42" s="126">
        <v>653</v>
      </c>
      <c r="E42" s="172">
        <v>65</v>
      </c>
      <c r="F42" s="125">
        <f>SUM(G42:H42)</f>
        <v>1094</v>
      </c>
      <c r="G42" s="125">
        <v>558</v>
      </c>
      <c r="H42" s="126">
        <v>536</v>
      </c>
      <c r="I42" s="176" t="s">
        <v>477</v>
      </c>
      <c r="J42" s="125">
        <f t="shared" si="0"/>
        <v>23</v>
      </c>
      <c r="K42" s="186">
        <v>14</v>
      </c>
      <c r="L42" s="187">
        <v>9</v>
      </c>
      <c r="M42" s="192"/>
      <c r="N42" s="125"/>
      <c r="O42" s="193"/>
      <c r="P42" s="194"/>
    </row>
    <row r="43" spans="1:16" ht="16.5" customHeight="1">
      <c r="A43" s="173">
        <v>31</v>
      </c>
      <c r="B43" s="125">
        <f>SUM(C43:D43)</f>
        <v>1423</v>
      </c>
      <c r="C43" s="125">
        <v>712</v>
      </c>
      <c r="D43" s="126">
        <v>711</v>
      </c>
      <c r="E43" s="172">
        <v>66</v>
      </c>
      <c r="F43" s="125">
        <f>SUM(G43:H43)</f>
        <v>898</v>
      </c>
      <c r="G43" s="125">
        <v>432</v>
      </c>
      <c r="H43" s="126">
        <v>466</v>
      </c>
      <c r="I43" s="176"/>
      <c r="J43" s="125"/>
      <c r="K43" s="125"/>
      <c r="L43" s="174"/>
      <c r="M43" s="192"/>
      <c r="N43" s="125"/>
      <c r="O43" s="193"/>
      <c r="P43" s="194"/>
    </row>
    <row r="44" spans="1:16" ht="16.5" customHeight="1">
      <c r="A44" s="173">
        <v>32</v>
      </c>
      <c r="B44" s="125">
        <f>SUM(C44:D44)</f>
        <v>1529</v>
      </c>
      <c r="C44" s="125">
        <v>750</v>
      </c>
      <c r="D44" s="126">
        <v>779</v>
      </c>
      <c r="E44" s="172">
        <v>67</v>
      </c>
      <c r="F44" s="125">
        <f>SUM(G44:H44)</f>
        <v>1004</v>
      </c>
      <c r="G44" s="125">
        <v>473</v>
      </c>
      <c r="H44" s="126">
        <v>531</v>
      </c>
      <c r="I44" s="176"/>
      <c r="J44" s="125"/>
      <c r="K44" s="125"/>
      <c r="L44" s="174"/>
      <c r="M44" s="192"/>
      <c r="N44" s="125"/>
      <c r="O44" s="193"/>
      <c r="P44" s="194"/>
    </row>
    <row r="45" spans="1:16" ht="16.5" customHeight="1">
      <c r="A45" s="173">
        <v>33</v>
      </c>
      <c r="B45" s="125">
        <f>SUM(C45:D45)</f>
        <v>1382</v>
      </c>
      <c r="C45" s="125">
        <v>703</v>
      </c>
      <c r="D45" s="126">
        <v>679</v>
      </c>
      <c r="E45" s="172">
        <v>68</v>
      </c>
      <c r="F45" s="125">
        <f>SUM(G45:H45)</f>
        <v>1004</v>
      </c>
      <c r="G45" s="125">
        <v>497</v>
      </c>
      <c r="H45" s="126">
        <v>507</v>
      </c>
      <c r="I45" s="176"/>
      <c r="J45" s="125"/>
      <c r="K45" s="125"/>
      <c r="L45" s="174"/>
      <c r="M45" s="192"/>
      <c r="N45" s="125"/>
      <c r="O45" s="193"/>
      <c r="P45" s="194"/>
    </row>
    <row r="46" spans="1:16" ht="16.5" customHeight="1">
      <c r="A46" s="195">
        <v>34</v>
      </c>
      <c r="B46" s="147">
        <f>SUM(C46:D46)</f>
        <v>1338</v>
      </c>
      <c r="C46" s="147">
        <v>700</v>
      </c>
      <c r="D46" s="148">
        <v>638</v>
      </c>
      <c r="E46" s="196">
        <v>69</v>
      </c>
      <c r="F46" s="147">
        <f>SUM(G46:H46)</f>
        <v>1023</v>
      </c>
      <c r="G46" s="147">
        <v>491</v>
      </c>
      <c r="H46" s="148">
        <v>532</v>
      </c>
      <c r="I46" s="197"/>
      <c r="J46" s="179"/>
      <c r="K46" s="179"/>
      <c r="L46" s="198"/>
      <c r="M46" s="197"/>
      <c r="N46" s="179"/>
      <c r="O46" s="179"/>
      <c r="P46" s="180"/>
    </row>
    <row r="47" spans="1:13" s="112" customFormat="1" ht="16.5" customHeight="1">
      <c r="A47" s="112" t="s">
        <v>408</v>
      </c>
      <c r="B47" s="199"/>
      <c r="E47" s="165"/>
      <c r="I47" s="165"/>
      <c r="M47" s="165"/>
    </row>
    <row r="48" spans="1:13" s="112" customFormat="1" ht="16.5" customHeight="1">
      <c r="A48" s="112" t="s">
        <v>306</v>
      </c>
      <c r="E48" s="165"/>
      <c r="I48" s="165"/>
      <c r="M48" s="165"/>
    </row>
    <row r="52" ht="12">
      <c r="O52" s="315"/>
    </row>
  </sheetData>
  <mergeCells count="8">
    <mergeCell ref="A1:H1"/>
    <mergeCell ref="I1:P1"/>
    <mergeCell ref="V21:W21"/>
    <mergeCell ref="V20:W20"/>
    <mergeCell ref="V16:W16"/>
    <mergeCell ref="V13:W13"/>
    <mergeCell ref="V9:W9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2"/>
  <sheetViews>
    <sheetView zoomScale="75" zoomScaleNormal="75" zoomScaleSheetLayoutView="75" workbookViewId="0" topLeftCell="A1">
      <pane xSplit="1" ySplit="3" topLeftCell="B4" activePane="bottomRight" state="frozen"/>
      <selection pane="topLeft" activeCell="P8" sqref="P8"/>
      <selection pane="topRight" activeCell="P8" sqref="P8"/>
      <selection pane="bottomLeft" activeCell="P8" sqref="P8"/>
      <selection pane="bottomRight" activeCell="A1" sqref="A1:H1"/>
    </sheetView>
  </sheetViews>
  <sheetFormatPr defaultColWidth="8.00390625" defaultRowHeight="13.5"/>
  <cols>
    <col min="1" max="1" width="10.875" style="200" customWidth="1"/>
    <col min="2" max="4" width="10.875" style="117" customWidth="1"/>
    <col min="5" max="5" width="10.875" style="200" customWidth="1"/>
    <col min="6" max="8" width="10.875" style="117" customWidth="1"/>
    <col min="9" max="9" width="10.875" style="200" customWidth="1"/>
    <col min="10" max="12" width="10.875" style="117" customWidth="1"/>
    <col min="13" max="13" width="10.875" style="200" customWidth="1"/>
    <col min="14" max="16" width="10.875" style="117" customWidth="1"/>
    <col min="17" max="16384" width="8.00390625" style="117" customWidth="1"/>
  </cols>
  <sheetData>
    <row r="1" spans="1:16" s="111" customFormat="1" ht="21" customHeight="1">
      <c r="A1" s="668" t="s">
        <v>612</v>
      </c>
      <c r="B1" s="668"/>
      <c r="C1" s="668"/>
      <c r="D1" s="668"/>
      <c r="E1" s="668"/>
      <c r="F1" s="668"/>
      <c r="G1" s="668"/>
      <c r="H1" s="668"/>
      <c r="I1" s="709" t="s">
        <v>613</v>
      </c>
      <c r="J1" s="709"/>
      <c r="K1" s="709"/>
      <c r="L1" s="709"/>
      <c r="M1" s="709"/>
      <c r="N1" s="709"/>
      <c r="O1" s="709"/>
      <c r="P1" s="709"/>
    </row>
    <row r="2" spans="1:16" s="112" customFormat="1" ht="21" customHeight="1">
      <c r="A2" s="710" t="s">
        <v>611</v>
      </c>
      <c r="B2" s="710"/>
      <c r="C2" s="343"/>
      <c r="E2" s="165"/>
      <c r="I2" s="165"/>
      <c r="M2" s="165"/>
      <c r="P2" s="113" t="s">
        <v>522</v>
      </c>
    </row>
    <row r="3" spans="1:17" s="169" customFormat="1" ht="16.5" customHeight="1">
      <c r="A3" s="116" t="s">
        <v>286</v>
      </c>
      <c r="B3" s="114" t="s">
        <v>287</v>
      </c>
      <c r="C3" s="114" t="s">
        <v>288</v>
      </c>
      <c r="D3" s="115" t="s">
        <v>289</v>
      </c>
      <c r="E3" s="166" t="s">
        <v>286</v>
      </c>
      <c r="F3" s="114" t="s">
        <v>287</v>
      </c>
      <c r="G3" s="114" t="s">
        <v>288</v>
      </c>
      <c r="H3" s="115" t="s">
        <v>289</v>
      </c>
      <c r="I3" s="116" t="s">
        <v>286</v>
      </c>
      <c r="J3" s="114" t="s">
        <v>287</v>
      </c>
      <c r="K3" s="114" t="s">
        <v>288</v>
      </c>
      <c r="L3" s="167" t="s">
        <v>289</v>
      </c>
      <c r="M3" s="116" t="s">
        <v>286</v>
      </c>
      <c r="N3" s="114" t="s">
        <v>287</v>
      </c>
      <c r="O3" s="114" t="s">
        <v>288</v>
      </c>
      <c r="P3" s="115" t="s">
        <v>289</v>
      </c>
      <c r="Q3" s="168"/>
    </row>
    <row r="4" spans="1:16" ht="16.5" customHeight="1">
      <c r="A4" s="170" t="s">
        <v>287</v>
      </c>
      <c r="B4" s="171">
        <f>SUM(B5,B11,B17,B23,B29,B35,B41,F5,F11,F17,F23,F29,F35,F41,J5,J11,J17,J23,J29,J35,J41,J42)</f>
        <v>10139</v>
      </c>
      <c r="C4" s="171">
        <f>SUM(C5,C11,C17,C23,C29,C35,C41,G5,G11,G17,G23,G29,G35,G41,K5,K11,K17,K23,K29,K35,K41,K42)</f>
        <v>5071</v>
      </c>
      <c r="D4" s="171">
        <f>SUM(D5,D11,D17,D23,D29,D35,D41,H5,H11,H17,H23,H29,H35,H41,L5,L11,L17,L23,L29,L35,L41,L42)</f>
        <v>5068</v>
      </c>
      <c r="E4" s="172"/>
      <c r="F4" s="125"/>
      <c r="G4" s="125"/>
      <c r="H4" s="126"/>
      <c r="I4" s="173"/>
      <c r="J4" s="125"/>
      <c r="K4" s="125"/>
      <c r="L4" s="174"/>
      <c r="M4" s="272"/>
      <c r="N4" s="171">
        <f>SUM(N5:N22)</f>
        <v>10134</v>
      </c>
      <c r="O4" s="171">
        <f>SUM(O5:O22)</f>
        <v>5068</v>
      </c>
      <c r="P4" s="273">
        <f>SUM(P5:P22)</f>
        <v>5066</v>
      </c>
    </row>
    <row r="5" spans="1:16" ht="16.5" customHeight="1">
      <c r="A5" s="175" t="s">
        <v>290</v>
      </c>
      <c r="B5" s="125">
        <f>SUM(B6:B10)</f>
        <v>310</v>
      </c>
      <c r="C5" s="125">
        <f>SUM(C6:C10)</f>
        <v>156</v>
      </c>
      <c r="D5" s="126">
        <f>SUM(D6:D10)</f>
        <v>154</v>
      </c>
      <c r="E5" s="202" t="s">
        <v>276</v>
      </c>
      <c r="F5" s="125">
        <f>SUM(F6:F10)</f>
        <v>468</v>
      </c>
      <c r="G5" s="125">
        <f>SUM(G6:G10)</f>
        <v>240</v>
      </c>
      <c r="H5" s="126">
        <f>SUM(H6:H10)</f>
        <v>228</v>
      </c>
      <c r="I5" s="176" t="s">
        <v>282</v>
      </c>
      <c r="J5" s="125">
        <f>SUM(J6:J10)</f>
        <v>642</v>
      </c>
      <c r="K5" s="125">
        <f>SUM(K6:K10)</f>
        <v>300</v>
      </c>
      <c r="L5" s="174">
        <f>SUM(L6:L10)</f>
        <v>342</v>
      </c>
      <c r="M5" s="176" t="s">
        <v>291</v>
      </c>
      <c r="N5" s="125">
        <f>B5</f>
        <v>310</v>
      </c>
      <c r="O5" s="125">
        <f>C5</f>
        <v>156</v>
      </c>
      <c r="P5" s="126">
        <f>D5</f>
        <v>154</v>
      </c>
    </row>
    <row r="6" spans="1:16" ht="16.5" customHeight="1">
      <c r="A6" s="177">
        <v>0</v>
      </c>
      <c r="B6" s="125">
        <f>SUM(C6:D6)</f>
        <v>54</v>
      </c>
      <c r="C6" s="125">
        <v>27</v>
      </c>
      <c r="D6" s="126">
        <v>27</v>
      </c>
      <c r="E6" s="172">
        <v>35</v>
      </c>
      <c r="F6" s="125">
        <f>SUM(G6:H6)</f>
        <v>100</v>
      </c>
      <c r="G6" s="125">
        <v>50</v>
      </c>
      <c r="H6" s="126">
        <v>50</v>
      </c>
      <c r="I6" s="173">
        <v>70</v>
      </c>
      <c r="J6" s="125">
        <f>SUM(K6:L6)</f>
        <v>115</v>
      </c>
      <c r="K6" s="125">
        <v>53</v>
      </c>
      <c r="L6" s="174">
        <v>62</v>
      </c>
      <c r="M6" s="173" t="s">
        <v>271</v>
      </c>
      <c r="N6" s="125">
        <f>B11</f>
        <v>413</v>
      </c>
      <c r="O6" s="125">
        <f>C11</f>
        <v>216</v>
      </c>
      <c r="P6" s="126">
        <f>D11</f>
        <v>197</v>
      </c>
    </row>
    <row r="7" spans="1:16" ht="16.5" customHeight="1">
      <c r="A7" s="177">
        <v>1</v>
      </c>
      <c r="B7" s="125">
        <f>SUM(C7:D7)</f>
        <v>64</v>
      </c>
      <c r="C7" s="125">
        <v>35</v>
      </c>
      <c r="D7" s="126">
        <v>29</v>
      </c>
      <c r="E7" s="172">
        <v>36</v>
      </c>
      <c r="F7" s="125">
        <f>SUM(G7:H7)</f>
        <v>103</v>
      </c>
      <c r="G7" s="125">
        <v>58</v>
      </c>
      <c r="H7" s="126">
        <v>45</v>
      </c>
      <c r="I7" s="173">
        <v>71</v>
      </c>
      <c r="J7" s="125">
        <f>SUM(K7:L7)</f>
        <v>141</v>
      </c>
      <c r="K7" s="125">
        <v>68</v>
      </c>
      <c r="L7" s="174">
        <v>73</v>
      </c>
      <c r="M7" s="173" t="s">
        <v>272</v>
      </c>
      <c r="N7" s="125">
        <f>B17</f>
        <v>557</v>
      </c>
      <c r="O7" s="125">
        <f>C17</f>
        <v>290</v>
      </c>
      <c r="P7" s="126">
        <f>D17</f>
        <v>267</v>
      </c>
    </row>
    <row r="8" spans="1:16" ht="16.5" customHeight="1">
      <c r="A8" s="177">
        <v>2</v>
      </c>
      <c r="B8" s="125">
        <f>SUM(C8:D8)</f>
        <v>65</v>
      </c>
      <c r="C8" s="125">
        <v>32</v>
      </c>
      <c r="D8" s="126">
        <v>33</v>
      </c>
      <c r="E8" s="172">
        <v>37</v>
      </c>
      <c r="F8" s="125">
        <f>SUM(G8:H8)</f>
        <v>81</v>
      </c>
      <c r="G8" s="125">
        <v>47</v>
      </c>
      <c r="H8" s="126">
        <v>34</v>
      </c>
      <c r="I8" s="173">
        <v>72</v>
      </c>
      <c r="J8" s="125">
        <f>SUM(K8:L8)</f>
        <v>120</v>
      </c>
      <c r="K8" s="125">
        <v>56</v>
      </c>
      <c r="L8" s="174">
        <v>64</v>
      </c>
      <c r="M8" s="173" t="s">
        <v>273</v>
      </c>
      <c r="N8" s="125">
        <f>B23</f>
        <v>621</v>
      </c>
      <c r="O8" s="125">
        <f>C23</f>
        <v>323</v>
      </c>
      <c r="P8" s="126">
        <f>D23</f>
        <v>298</v>
      </c>
    </row>
    <row r="9" spans="1:23" ht="16.5" customHeight="1">
      <c r="A9" s="177">
        <v>3</v>
      </c>
      <c r="B9" s="125">
        <f>SUM(C9:D9)</f>
        <v>71</v>
      </c>
      <c r="C9" s="125">
        <v>33</v>
      </c>
      <c r="D9" s="126">
        <v>38</v>
      </c>
      <c r="E9" s="172">
        <v>38</v>
      </c>
      <c r="F9" s="125">
        <f>SUM(G9:H9)</f>
        <v>111</v>
      </c>
      <c r="G9" s="125">
        <v>53</v>
      </c>
      <c r="H9" s="126">
        <v>58</v>
      </c>
      <c r="I9" s="173">
        <v>73</v>
      </c>
      <c r="J9" s="125">
        <f>SUM(K9:L9)</f>
        <v>124</v>
      </c>
      <c r="K9" s="125">
        <v>62</v>
      </c>
      <c r="L9" s="174">
        <v>62</v>
      </c>
      <c r="M9" s="173" t="s">
        <v>274</v>
      </c>
      <c r="N9" s="125">
        <f>B29</f>
        <v>518</v>
      </c>
      <c r="O9" s="125">
        <f>C29</f>
        <v>288</v>
      </c>
      <c r="P9" s="126">
        <f>D29</f>
        <v>230</v>
      </c>
      <c r="V9" s="658"/>
      <c r="W9" s="660"/>
    </row>
    <row r="10" spans="1:16" ht="16.5" customHeight="1">
      <c r="A10" s="177">
        <v>4</v>
      </c>
      <c r="B10" s="125">
        <f>SUM(C10:D10)</f>
        <v>56</v>
      </c>
      <c r="C10" s="125">
        <v>29</v>
      </c>
      <c r="D10" s="126">
        <v>27</v>
      </c>
      <c r="E10" s="172">
        <v>39</v>
      </c>
      <c r="F10" s="125">
        <f>SUM(G10:H10)</f>
        <v>73</v>
      </c>
      <c r="G10" s="125">
        <v>32</v>
      </c>
      <c r="H10" s="126">
        <v>41</v>
      </c>
      <c r="I10" s="173">
        <v>74</v>
      </c>
      <c r="J10" s="125">
        <f>SUM(K10:L10)</f>
        <v>142</v>
      </c>
      <c r="K10" s="125">
        <v>61</v>
      </c>
      <c r="L10" s="174">
        <v>81</v>
      </c>
      <c r="M10" s="173" t="s">
        <v>275</v>
      </c>
      <c r="N10" s="125">
        <f>B35</f>
        <v>474</v>
      </c>
      <c r="O10" s="125">
        <f>C35</f>
        <v>255</v>
      </c>
      <c r="P10" s="126">
        <f>D35</f>
        <v>219</v>
      </c>
    </row>
    <row r="11" spans="1:16" ht="16.5" customHeight="1">
      <c r="A11" s="175" t="s">
        <v>271</v>
      </c>
      <c r="B11" s="125">
        <f>SUM(B12:B16)</f>
        <v>413</v>
      </c>
      <c r="C11" s="125">
        <f>SUM(C12:C16)</f>
        <v>216</v>
      </c>
      <c r="D11" s="126">
        <f>SUM(D12:D16)</f>
        <v>197</v>
      </c>
      <c r="E11" s="202" t="s">
        <v>277</v>
      </c>
      <c r="F11" s="125">
        <f>SUM(F12:F16)</f>
        <v>543</v>
      </c>
      <c r="G11" s="125">
        <f>SUM(G12:G16)</f>
        <v>259</v>
      </c>
      <c r="H11" s="126">
        <f>SUM(H12:H16)</f>
        <v>284</v>
      </c>
      <c r="I11" s="176" t="s">
        <v>283</v>
      </c>
      <c r="J11" s="125">
        <f>SUM(J12:J16)</f>
        <v>707</v>
      </c>
      <c r="K11" s="125">
        <f>SUM(K12:K16)</f>
        <v>293</v>
      </c>
      <c r="L11" s="174">
        <f>SUM(L12:L16)</f>
        <v>414</v>
      </c>
      <c r="M11" s="176" t="s">
        <v>292</v>
      </c>
      <c r="N11" s="125">
        <f>B41</f>
        <v>473</v>
      </c>
      <c r="O11" s="125">
        <f>C41</f>
        <v>263</v>
      </c>
      <c r="P11" s="126">
        <f>D41</f>
        <v>210</v>
      </c>
    </row>
    <row r="12" spans="1:16" ht="16.5" customHeight="1">
      <c r="A12" s="177">
        <v>5</v>
      </c>
      <c r="B12" s="125">
        <f>SUM(C12:D12)</f>
        <v>84</v>
      </c>
      <c r="C12" s="125">
        <v>38</v>
      </c>
      <c r="D12" s="126">
        <v>46</v>
      </c>
      <c r="E12" s="172">
        <v>40</v>
      </c>
      <c r="F12" s="125">
        <f>SUM(G12:H12)</f>
        <v>109</v>
      </c>
      <c r="G12" s="125">
        <v>50</v>
      </c>
      <c r="H12" s="126">
        <v>59</v>
      </c>
      <c r="I12" s="173">
        <v>75</v>
      </c>
      <c r="J12" s="125">
        <f>SUM(K12:L12)</f>
        <v>151</v>
      </c>
      <c r="K12" s="125">
        <v>68</v>
      </c>
      <c r="L12" s="174">
        <v>83</v>
      </c>
      <c r="M12" s="173" t="s">
        <v>276</v>
      </c>
      <c r="N12" s="125">
        <f>F5</f>
        <v>468</v>
      </c>
      <c r="O12" s="125">
        <f>G5</f>
        <v>240</v>
      </c>
      <c r="P12" s="126">
        <f>H5</f>
        <v>228</v>
      </c>
    </row>
    <row r="13" spans="1:23" ht="16.5" customHeight="1">
      <c r="A13" s="177">
        <v>6</v>
      </c>
      <c r="B13" s="125">
        <f>SUM(C13:D13)</f>
        <v>78</v>
      </c>
      <c r="C13" s="125">
        <v>36</v>
      </c>
      <c r="D13" s="126">
        <v>42</v>
      </c>
      <c r="E13" s="172">
        <v>41</v>
      </c>
      <c r="F13" s="125">
        <f>SUM(G13:H13)</f>
        <v>94</v>
      </c>
      <c r="G13" s="125">
        <v>46</v>
      </c>
      <c r="H13" s="126">
        <v>48</v>
      </c>
      <c r="I13" s="173">
        <v>76</v>
      </c>
      <c r="J13" s="125">
        <f>SUM(K13:L13)</f>
        <v>146</v>
      </c>
      <c r="K13" s="125">
        <v>62</v>
      </c>
      <c r="L13" s="174">
        <v>84</v>
      </c>
      <c r="M13" s="173" t="s">
        <v>277</v>
      </c>
      <c r="N13" s="125">
        <f>F11</f>
        <v>543</v>
      </c>
      <c r="O13" s="125">
        <f>G11</f>
        <v>259</v>
      </c>
      <c r="P13" s="126">
        <f>H11</f>
        <v>284</v>
      </c>
      <c r="V13" s="658"/>
      <c r="W13" s="660"/>
    </row>
    <row r="14" spans="1:16" ht="16.5" customHeight="1">
      <c r="A14" s="177">
        <v>7</v>
      </c>
      <c r="B14" s="125">
        <f>SUM(C14:D14)</f>
        <v>68</v>
      </c>
      <c r="C14" s="125">
        <v>44</v>
      </c>
      <c r="D14" s="126">
        <v>24</v>
      </c>
      <c r="E14" s="172">
        <v>42</v>
      </c>
      <c r="F14" s="125">
        <f>SUM(G14:H14)</f>
        <v>107</v>
      </c>
      <c r="G14" s="125">
        <v>52</v>
      </c>
      <c r="H14" s="126">
        <v>55</v>
      </c>
      <c r="I14" s="173">
        <v>77</v>
      </c>
      <c r="J14" s="125">
        <f>SUM(K14:L14)</f>
        <v>130</v>
      </c>
      <c r="K14" s="125">
        <v>51</v>
      </c>
      <c r="L14" s="174">
        <v>79</v>
      </c>
      <c r="M14" s="173" t="s">
        <v>278</v>
      </c>
      <c r="N14" s="125">
        <f>F17</f>
        <v>786</v>
      </c>
      <c r="O14" s="125">
        <f>G17</f>
        <v>406</v>
      </c>
      <c r="P14" s="126">
        <f>H17</f>
        <v>380</v>
      </c>
    </row>
    <row r="15" spans="1:16" ht="16.5" customHeight="1">
      <c r="A15" s="177">
        <v>8</v>
      </c>
      <c r="B15" s="125">
        <f>SUM(C15:D15)</f>
        <v>89</v>
      </c>
      <c r="C15" s="125">
        <v>49</v>
      </c>
      <c r="D15" s="126">
        <v>40</v>
      </c>
      <c r="E15" s="172">
        <v>43</v>
      </c>
      <c r="F15" s="125">
        <f>SUM(G15:H15)</f>
        <v>113</v>
      </c>
      <c r="G15" s="125">
        <v>54</v>
      </c>
      <c r="H15" s="126">
        <v>59</v>
      </c>
      <c r="I15" s="173">
        <v>78</v>
      </c>
      <c r="J15" s="125">
        <f>SUM(K15:L15)</f>
        <v>154</v>
      </c>
      <c r="K15" s="125">
        <v>57</v>
      </c>
      <c r="L15" s="174">
        <v>97</v>
      </c>
      <c r="M15" s="173" t="s">
        <v>279</v>
      </c>
      <c r="N15" s="125">
        <f>F23</f>
        <v>892</v>
      </c>
      <c r="O15" s="125">
        <f>G23</f>
        <v>493</v>
      </c>
      <c r="P15" s="126">
        <f>H23</f>
        <v>399</v>
      </c>
    </row>
    <row r="16" spans="1:23" ht="16.5" customHeight="1">
      <c r="A16" s="177">
        <v>9</v>
      </c>
      <c r="B16" s="125">
        <f>SUM(C16:D16)</f>
        <v>94</v>
      </c>
      <c r="C16" s="125">
        <v>49</v>
      </c>
      <c r="D16" s="126">
        <v>45</v>
      </c>
      <c r="E16" s="172">
        <v>44</v>
      </c>
      <c r="F16" s="125">
        <f>SUM(G16:H16)</f>
        <v>120</v>
      </c>
      <c r="G16" s="125">
        <v>57</v>
      </c>
      <c r="H16" s="126">
        <v>63</v>
      </c>
      <c r="I16" s="173">
        <v>79</v>
      </c>
      <c r="J16" s="125">
        <f>SUM(K16:L16)</f>
        <v>126</v>
      </c>
      <c r="K16" s="125">
        <v>55</v>
      </c>
      <c r="L16" s="174">
        <v>71</v>
      </c>
      <c r="M16" s="173" t="s">
        <v>280</v>
      </c>
      <c r="N16" s="125">
        <f>F29</f>
        <v>800</v>
      </c>
      <c r="O16" s="125">
        <f>G29</f>
        <v>431</v>
      </c>
      <c r="P16" s="126">
        <f>H29</f>
        <v>369</v>
      </c>
      <c r="V16" s="658"/>
      <c r="W16" s="660"/>
    </row>
    <row r="17" spans="1:16" ht="16.5" customHeight="1">
      <c r="A17" s="175" t="s">
        <v>272</v>
      </c>
      <c r="B17" s="125">
        <f>SUM(B18:B22)</f>
        <v>557</v>
      </c>
      <c r="C17" s="125">
        <f>SUM(C18:C22)</f>
        <v>290</v>
      </c>
      <c r="D17" s="126">
        <f>SUM(D18:D22)</f>
        <v>267</v>
      </c>
      <c r="E17" s="202" t="s">
        <v>278</v>
      </c>
      <c r="F17" s="125">
        <f>SUM(F18:F22)</f>
        <v>786</v>
      </c>
      <c r="G17" s="125">
        <f>SUM(G18:G22)</f>
        <v>406</v>
      </c>
      <c r="H17" s="126">
        <f>SUM(H18:H22)</f>
        <v>380</v>
      </c>
      <c r="I17" s="176" t="s">
        <v>284</v>
      </c>
      <c r="J17" s="125">
        <f>SUM(J18:J22)</f>
        <v>454</v>
      </c>
      <c r="K17" s="125">
        <f>SUM(K18:K22)</f>
        <v>177</v>
      </c>
      <c r="L17" s="174">
        <f>SUM(L18:L22)</f>
        <v>277</v>
      </c>
      <c r="M17" s="176" t="s">
        <v>293</v>
      </c>
      <c r="N17" s="125">
        <f>F35</f>
        <v>602</v>
      </c>
      <c r="O17" s="125">
        <f>G35</f>
        <v>312</v>
      </c>
      <c r="P17" s="126">
        <f>H35</f>
        <v>290</v>
      </c>
    </row>
    <row r="18" spans="1:16" ht="16.5" customHeight="1">
      <c r="A18" s="177">
        <v>10</v>
      </c>
      <c r="B18" s="125">
        <f>SUM(C18:D18)</f>
        <v>87</v>
      </c>
      <c r="C18" s="125">
        <v>47</v>
      </c>
      <c r="D18" s="126">
        <v>40</v>
      </c>
      <c r="E18" s="172">
        <v>45</v>
      </c>
      <c r="F18" s="125">
        <f>SUM(G18:H18)</f>
        <v>144</v>
      </c>
      <c r="G18" s="125">
        <v>66</v>
      </c>
      <c r="H18" s="126">
        <v>78</v>
      </c>
      <c r="I18" s="173">
        <v>80</v>
      </c>
      <c r="J18" s="125">
        <f>SUM(K18:L18)</f>
        <v>125</v>
      </c>
      <c r="K18" s="125">
        <v>53</v>
      </c>
      <c r="L18" s="174">
        <v>72</v>
      </c>
      <c r="M18" s="173" t="s">
        <v>281</v>
      </c>
      <c r="N18" s="125">
        <f>F41</f>
        <v>549</v>
      </c>
      <c r="O18" s="125">
        <f>G41</f>
        <v>276</v>
      </c>
      <c r="P18" s="126">
        <f>H41</f>
        <v>273</v>
      </c>
    </row>
    <row r="19" spans="1:16" ht="16.5" customHeight="1">
      <c r="A19" s="177">
        <v>11</v>
      </c>
      <c r="B19" s="125">
        <f>SUM(C19:D19)</f>
        <v>115</v>
      </c>
      <c r="C19" s="125">
        <v>52</v>
      </c>
      <c r="D19" s="126">
        <v>63</v>
      </c>
      <c r="E19" s="172">
        <v>46</v>
      </c>
      <c r="F19" s="125">
        <f>SUM(G19:H19)</f>
        <v>160</v>
      </c>
      <c r="G19" s="125">
        <v>80</v>
      </c>
      <c r="H19" s="126">
        <v>80</v>
      </c>
      <c r="I19" s="173">
        <v>81</v>
      </c>
      <c r="J19" s="125">
        <f>SUM(K19:L19)</f>
        <v>100</v>
      </c>
      <c r="K19" s="125">
        <v>45</v>
      </c>
      <c r="L19" s="174">
        <v>55</v>
      </c>
      <c r="M19" s="173" t="s">
        <v>282</v>
      </c>
      <c r="N19" s="125">
        <f>J5</f>
        <v>642</v>
      </c>
      <c r="O19" s="125">
        <f>K5</f>
        <v>300</v>
      </c>
      <c r="P19" s="126">
        <f>L5</f>
        <v>342</v>
      </c>
    </row>
    <row r="20" spans="1:23" ht="16.5" customHeight="1">
      <c r="A20" s="177">
        <v>12</v>
      </c>
      <c r="B20" s="125">
        <f>SUM(C20:D20)</f>
        <v>119</v>
      </c>
      <c r="C20" s="125">
        <v>64</v>
      </c>
      <c r="D20" s="126">
        <v>55</v>
      </c>
      <c r="E20" s="172">
        <v>47</v>
      </c>
      <c r="F20" s="125">
        <f>SUM(G20:H20)</f>
        <v>139</v>
      </c>
      <c r="G20" s="125">
        <v>66</v>
      </c>
      <c r="H20" s="126">
        <v>73</v>
      </c>
      <c r="I20" s="173">
        <v>82</v>
      </c>
      <c r="J20" s="125">
        <f>SUM(K20:L20)</f>
        <v>101</v>
      </c>
      <c r="K20" s="125">
        <v>39</v>
      </c>
      <c r="L20" s="174">
        <v>62</v>
      </c>
      <c r="M20" s="173" t="s">
        <v>283</v>
      </c>
      <c r="N20" s="125">
        <f>J11</f>
        <v>707</v>
      </c>
      <c r="O20" s="125">
        <f>K11</f>
        <v>293</v>
      </c>
      <c r="P20" s="126">
        <f>L11</f>
        <v>414</v>
      </c>
      <c r="V20" s="658"/>
      <c r="W20" s="660"/>
    </row>
    <row r="21" spans="1:28" ht="16.5" customHeight="1">
      <c r="A21" s="177">
        <v>13</v>
      </c>
      <c r="B21" s="125">
        <f>SUM(C21:D21)</f>
        <v>125</v>
      </c>
      <c r="C21" s="125">
        <v>71</v>
      </c>
      <c r="D21" s="126">
        <v>54</v>
      </c>
      <c r="E21" s="172">
        <v>48</v>
      </c>
      <c r="F21" s="125">
        <f>SUM(G21:H21)</f>
        <v>158</v>
      </c>
      <c r="G21" s="125">
        <v>87</v>
      </c>
      <c r="H21" s="126">
        <v>71</v>
      </c>
      <c r="I21" s="173">
        <v>83</v>
      </c>
      <c r="J21" s="125">
        <f>SUM(K21:L21)</f>
        <v>62</v>
      </c>
      <c r="K21" s="125">
        <v>18</v>
      </c>
      <c r="L21" s="174">
        <v>44</v>
      </c>
      <c r="M21" s="173" t="s">
        <v>284</v>
      </c>
      <c r="N21" s="125">
        <f>J17</f>
        <v>454</v>
      </c>
      <c r="O21" s="125">
        <f>K17</f>
        <v>177</v>
      </c>
      <c r="P21" s="126">
        <f>L17</f>
        <v>277</v>
      </c>
      <c r="V21" s="660"/>
      <c r="W21" s="660"/>
      <c r="X21" s="304"/>
      <c r="Y21" s="304"/>
      <c r="Z21" s="304"/>
      <c r="AA21" s="304"/>
      <c r="AB21" s="304"/>
    </row>
    <row r="22" spans="1:28" ht="16.5" customHeight="1">
      <c r="A22" s="177">
        <v>14</v>
      </c>
      <c r="B22" s="125">
        <f>SUM(C22:D22)</f>
        <v>111</v>
      </c>
      <c r="C22" s="125">
        <v>56</v>
      </c>
      <c r="D22" s="126">
        <v>55</v>
      </c>
      <c r="E22" s="172">
        <v>49</v>
      </c>
      <c r="F22" s="125">
        <f>SUM(G22:H22)</f>
        <v>185</v>
      </c>
      <c r="G22" s="125">
        <v>107</v>
      </c>
      <c r="H22" s="126">
        <v>78</v>
      </c>
      <c r="I22" s="173">
        <v>84</v>
      </c>
      <c r="J22" s="125">
        <f>SUM(K22:L22)</f>
        <v>66</v>
      </c>
      <c r="K22" s="125">
        <v>22</v>
      </c>
      <c r="L22" s="174">
        <v>44</v>
      </c>
      <c r="M22" s="173" t="s">
        <v>285</v>
      </c>
      <c r="N22" s="125">
        <f>SUM(J23,J29,J35,J41)</f>
        <v>325</v>
      </c>
      <c r="O22" s="125">
        <f>SUM(K23,K29,K35,K41)</f>
        <v>90</v>
      </c>
      <c r="P22" s="126">
        <f>SUM(L23,L29,L35,L41)</f>
        <v>235</v>
      </c>
      <c r="V22" s="304"/>
      <c r="W22" s="304"/>
      <c r="X22" s="304"/>
      <c r="Y22" s="304"/>
      <c r="Z22" s="304"/>
      <c r="AA22" s="304"/>
      <c r="AB22" s="304"/>
    </row>
    <row r="23" spans="1:16" ht="16.5" customHeight="1">
      <c r="A23" s="175" t="s">
        <v>273</v>
      </c>
      <c r="B23" s="125">
        <f>SUM(B24:B28)</f>
        <v>621</v>
      </c>
      <c r="C23" s="125">
        <f>SUM(C24:C28)</f>
        <v>323</v>
      </c>
      <c r="D23" s="126">
        <f>SUM(D24:D28)</f>
        <v>298</v>
      </c>
      <c r="E23" s="202" t="s">
        <v>279</v>
      </c>
      <c r="F23" s="125">
        <f>SUM(F24:F28)</f>
        <v>892</v>
      </c>
      <c r="G23" s="125">
        <f>SUM(G24:G28)</f>
        <v>493</v>
      </c>
      <c r="H23" s="126">
        <f>SUM(H24:H28)</f>
        <v>399</v>
      </c>
      <c r="I23" s="176" t="s">
        <v>301</v>
      </c>
      <c r="J23" s="125">
        <f>SUM(J24:J28)</f>
        <v>215</v>
      </c>
      <c r="K23" s="125">
        <f>SUM(K24:K28)</f>
        <v>65</v>
      </c>
      <c r="L23" s="174">
        <f>SUM(L24:L28)</f>
        <v>150</v>
      </c>
      <c r="M23" s="178"/>
      <c r="N23" s="179"/>
      <c r="O23" s="179"/>
      <c r="P23" s="180"/>
    </row>
    <row r="24" spans="1:16" ht="16.5" customHeight="1">
      <c r="A24" s="177">
        <v>15</v>
      </c>
      <c r="B24" s="125">
        <f>SUM(C24:D24)</f>
        <v>127</v>
      </c>
      <c r="C24" s="125">
        <v>74</v>
      </c>
      <c r="D24" s="126">
        <v>53</v>
      </c>
      <c r="E24" s="172">
        <v>50</v>
      </c>
      <c r="F24" s="125">
        <f>SUM(G24:H24)</f>
        <v>171</v>
      </c>
      <c r="G24" s="125">
        <v>100</v>
      </c>
      <c r="H24" s="126">
        <v>71</v>
      </c>
      <c r="I24" s="176">
        <v>85</v>
      </c>
      <c r="J24" s="125">
        <f>SUM(K24:L24)</f>
        <v>55</v>
      </c>
      <c r="K24" s="125">
        <v>19</v>
      </c>
      <c r="L24" s="174">
        <v>36</v>
      </c>
      <c r="M24" s="177"/>
      <c r="N24" s="181"/>
      <c r="O24" s="181"/>
      <c r="P24" s="182"/>
    </row>
    <row r="25" spans="1:16" ht="16.5" customHeight="1">
      <c r="A25" s="177">
        <v>16</v>
      </c>
      <c r="B25" s="125">
        <f>SUM(C25:D25)</f>
        <v>145</v>
      </c>
      <c r="C25" s="125">
        <v>71</v>
      </c>
      <c r="D25" s="126">
        <v>74</v>
      </c>
      <c r="E25" s="172">
        <v>51</v>
      </c>
      <c r="F25" s="125">
        <f>SUM(G25:H25)</f>
        <v>174</v>
      </c>
      <c r="G25" s="125">
        <v>90</v>
      </c>
      <c r="H25" s="126">
        <v>84</v>
      </c>
      <c r="I25" s="173">
        <v>86</v>
      </c>
      <c r="J25" s="125">
        <f>SUM(K25:L25)</f>
        <v>45</v>
      </c>
      <c r="K25" s="125">
        <v>12</v>
      </c>
      <c r="L25" s="174">
        <v>33</v>
      </c>
      <c r="M25" s="176" t="s">
        <v>294</v>
      </c>
      <c r="N25" s="125">
        <f>SUM(N5:N7)</f>
        <v>1280</v>
      </c>
      <c r="O25" s="125">
        <f>SUM(O5:O7)</f>
        <v>662</v>
      </c>
      <c r="P25" s="126">
        <f>SUM(P5:P7)</f>
        <v>618</v>
      </c>
    </row>
    <row r="26" spans="1:18" ht="16.5" customHeight="1">
      <c r="A26" s="177">
        <v>17</v>
      </c>
      <c r="B26" s="125">
        <f>SUM(C26:D26)</f>
        <v>111</v>
      </c>
      <c r="C26" s="125">
        <v>62</v>
      </c>
      <c r="D26" s="126">
        <v>49</v>
      </c>
      <c r="E26" s="172">
        <v>52</v>
      </c>
      <c r="F26" s="125">
        <f>SUM(G26:H26)</f>
        <v>183</v>
      </c>
      <c r="G26" s="125">
        <v>94</v>
      </c>
      <c r="H26" s="126">
        <v>89</v>
      </c>
      <c r="I26" s="176">
        <v>87</v>
      </c>
      <c r="J26" s="125">
        <f>SUM(K26:L26)</f>
        <v>38</v>
      </c>
      <c r="K26" s="125">
        <v>13</v>
      </c>
      <c r="L26" s="174">
        <v>25</v>
      </c>
      <c r="M26" s="176"/>
      <c r="N26" s="183" t="str">
        <f>"("&amp;ROUND(N25/$B$4%,1)&amp;")"</f>
        <v>(12.6)</v>
      </c>
      <c r="O26" s="183" t="str">
        <f>"("&amp;ROUND(O25/$C$4%,1)&amp;")"</f>
        <v>(13.1)</v>
      </c>
      <c r="P26" s="184" t="str">
        <f>"("&amp;ROUND(P25/$D$4%,1)&amp;")"</f>
        <v>(12.2)</v>
      </c>
      <c r="R26" s="185"/>
    </row>
    <row r="27" spans="1:16" ht="16.5" customHeight="1">
      <c r="A27" s="177">
        <v>18</v>
      </c>
      <c r="B27" s="125">
        <f>SUM(C27:D27)</f>
        <v>128</v>
      </c>
      <c r="C27" s="125">
        <v>54</v>
      </c>
      <c r="D27" s="126">
        <v>74</v>
      </c>
      <c r="E27" s="172">
        <v>53</v>
      </c>
      <c r="F27" s="125">
        <f>SUM(G27:H27)</f>
        <v>171</v>
      </c>
      <c r="G27" s="125">
        <v>94</v>
      </c>
      <c r="H27" s="126">
        <v>77</v>
      </c>
      <c r="I27" s="173">
        <v>88</v>
      </c>
      <c r="J27" s="125">
        <f>SUM(K27:L27)</f>
        <v>42</v>
      </c>
      <c r="K27" s="125">
        <v>10</v>
      </c>
      <c r="L27" s="174">
        <v>32</v>
      </c>
      <c r="M27" s="176" t="s">
        <v>295</v>
      </c>
      <c r="N27" s="125">
        <f>SUM(N8:N17)</f>
        <v>6177</v>
      </c>
      <c r="O27" s="125">
        <f>SUM(O8:O17)</f>
        <v>3270</v>
      </c>
      <c r="P27" s="126">
        <f>SUM(P8:P17)</f>
        <v>2907</v>
      </c>
    </row>
    <row r="28" spans="1:16" ht="16.5" customHeight="1">
      <c r="A28" s="177">
        <v>19</v>
      </c>
      <c r="B28" s="125">
        <f>SUM(C28:D28)</f>
        <v>110</v>
      </c>
      <c r="C28" s="125">
        <v>62</v>
      </c>
      <c r="D28" s="126">
        <v>48</v>
      </c>
      <c r="E28" s="172">
        <v>54</v>
      </c>
      <c r="F28" s="125">
        <f>SUM(G28:H28)</f>
        <v>193</v>
      </c>
      <c r="G28" s="125">
        <v>115</v>
      </c>
      <c r="H28" s="126">
        <v>78</v>
      </c>
      <c r="I28" s="176">
        <v>89</v>
      </c>
      <c r="J28" s="125">
        <f>SUM(K28:L28)</f>
        <v>35</v>
      </c>
      <c r="K28" s="125">
        <v>11</v>
      </c>
      <c r="L28" s="174">
        <v>24</v>
      </c>
      <c r="M28" s="176"/>
      <c r="N28" s="183" t="str">
        <f>"("&amp;ROUND(N27/$B$4%,1)&amp;")"</f>
        <v>(60.9)</v>
      </c>
      <c r="O28" s="183" t="str">
        <f>"("&amp;ROUND(O27/$C$4%,1)&amp;")"</f>
        <v>(64.5)</v>
      </c>
      <c r="P28" s="184" t="str">
        <f>"("&amp;ROUND(P27/$D$4%,1)&amp;")"</f>
        <v>(57.4)</v>
      </c>
    </row>
    <row r="29" spans="1:19" ht="16.5" customHeight="1">
      <c r="A29" s="175" t="s">
        <v>274</v>
      </c>
      <c r="B29" s="125">
        <f>SUM(B30:B34)</f>
        <v>518</v>
      </c>
      <c r="C29" s="125">
        <f>SUM(C30:C34)</f>
        <v>288</v>
      </c>
      <c r="D29" s="126">
        <f>SUM(D30:D34)</f>
        <v>230</v>
      </c>
      <c r="E29" s="202" t="s">
        <v>280</v>
      </c>
      <c r="F29" s="125">
        <f>SUM(F30:F34)</f>
        <v>800</v>
      </c>
      <c r="G29" s="125">
        <f>SUM(G30:G34)</f>
        <v>431</v>
      </c>
      <c r="H29" s="126">
        <f>SUM(H30:H34)</f>
        <v>369</v>
      </c>
      <c r="I29" s="175" t="s">
        <v>302</v>
      </c>
      <c r="J29" s="125">
        <f>SUM(J30:J34)</f>
        <v>94</v>
      </c>
      <c r="K29" s="186">
        <f>SUM(K30:K34)</f>
        <v>19</v>
      </c>
      <c r="L29" s="187">
        <f>SUM(L30:L34)</f>
        <v>75</v>
      </c>
      <c r="M29" s="176" t="s">
        <v>296</v>
      </c>
      <c r="N29" s="125">
        <f>SUM(N18:N22)</f>
        <v>2677</v>
      </c>
      <c r="O29" s="125">
        <f>SUM(O18:O22)</f>
        <v>1136</v>
      </c>
      <c r="P29" s="126">
        <f>SUM(P18:P22)</f>
        <v>1541</v>
      </c>
      <c r="S29" s="188"/>
    </row>
    <row r="30" spans="1:17" ht="16.5" customHeight="1">
      <c r="A30" s="177">
        <v>20</v>
      </c>
      <c r="B30" s="125">
        <f>SUM(C30:D30)</f>
        <v>102</v>
      </c>
      <c r="C30" s="125">
        <v>59</v>
      </c>
      <c r="D30" s="126">
        <v>43</v>
      </c>
      <c r="E30" s="172">
        <v>55</v>
      </c>
      <c r="F30" s="125">
        <f>SUM(G30:H30)</f>
        <v>193</v>
      </c>
      <c r="G30" s="125">
        <v>96</v>
      </c>
      <c r="H30" s="126">
        <v>97</v>
      </c>
      <c r="I30" s="177">
        <v>90</v>
      </c>
      <c r="J30" s="125">
        <f>SUM(K30:L30)</f>
        <v>33</v>
      </c>
      <c r="K30" s="186">
        <v>6</v>
      </c>
      <c r="L30" s="187">
        <v>27</v>
      </c>
      <c r="M30" s="173"/>
      <c r="N30" s="189" t="s">
        <v>779</v>
      </c>
      <c r="O30" s="183" t="str">
        <f>"("&amp;ROUND(O29/$C$4%,1)&amp;")"</f>
        <v>(22.4)</v>
      </c>
      <c r="P30" s="184" t="str">
        <f>"("&amp;ROUND(P29/$D$4%,1)&amp;")"</f>
        <v>(30.4)</v>
      </c>
      <c r="Q30" s="190"/>
    </row>
    <row r="31" spans="1:16" ht="16.5" customHeight="1">
      <c r="A31" s="177">
        <v>21</v>
      </c>
      <c r="B31" s="125">
        <f>SUM(C31:D31)</f>
        <v>103</v>
      </c>
      <c r="C31" s="125">
        <v>57</v>
      </c>
      <c r="D31" s="126">
        <v>46</v>
      </c>
      <c r="E31" s="172">
        <v>56</v>
      </c>
      <c r="F31" s="125">
        <f>SUM(G31:H31)</f>
        <v>179</v>
      </c>
      <c r="G31" s="125">
        <v>95</v>
      </c>
      <c r="H31" s="126">
        <v>84</v>
      </c>
      <c r="I31" s="177">
        <v>91</v>
      </c>
      <c r="J31" s="125">
        <f>SUM(K31:L31)</f>
        <v>19</v>
      </c>
      <c r="K31" s="186">
        <v>5</v>
      </c>
      <c r="L31" s="187">
        <v>14</v>
      </c>
      <c r="M31" s="177"/>
      <c r="N31" s="181"/>
      <c r="O31" s="181"/>
      <c r="P31" s="182"/>
    </row>
    <row r="32" spans="1:16" ht="16.5" customHeight="1">
      <c r="A32" s="177">
        <v>22</v>
      </c>
      <c r="B32" s="125">
        <f>SUM(C32:D32)</f>
        <v>103</v>
      </c>
      <c r="C32" s="125">
        <v>59</v>
      </c>
      <c r="D32" s="126">
        <v>44</v>
      </c>
      <c r="E32" s="172">
        <v>57</v>
      </c>
      <c r="F32" s="125">
        <f>SUM(G32:H32)</f>
        <v>186</v>
      </c>
      <c r="G32" s="125">
        <v>113</v>
      </c>
      <c r="H32" s="126">
        <v>73</v>
      </c>
      <c r="I32" s="177">
        <v>92</v>
      </c>
      <c r="J32" s="125">
        <f>SUM(K32:L32)</f>
        <v>22</v>
      </c>
      <c r="K32" s="186">
        <v>2</v>
      </c>
      <c r="L32" s="187">
        <v>20</v>
      </c>
      <c r="M32" s="175" t="s">
        <v>303</v>
      </c>
      <c r="N32" s="125">
        <f>SUM(N18:N19)</f>
        <v>1191</v>
      </c>
      <c r="O32" s="125">
        <f>SUM(O18:O19)</f>
        <v>576</v>
      </c>
      <c r="P32" s="126">
        <f>SUM(P18:P19)</f>
        <v>615</v>
      </c>
    </row>
    <row r="33" spans="1:16" ht="16.5" customHeight="1">
      <c r="A33" s="177">
        <v>23</v>
      </c>
      <c r="B33" s="125">
        <f>SUM(C33:D33)</f>
        <v>96</v>
      </c>
      <c r="C33" s="125">
        <v>54</v>
      </c>
      <c r="D33" s="126">
        <v>42</v>
      </c>
      <c r="E33" s="172">
        <v>58</v>
      </c>
      <c r="F33" s="125">
        <f>SUM(G33:H33)</f>
        <v>145</v>
      </c>
      <c r="G33" s="125">
        <v>79</v>
      </c>
      <c r="H33" s="126">
        <v>66</v>
      </c>
      <c r="I33" s="177">
        <v>93</v>
      </c>
      <c r="J33" s="125">
        <f>SUM(K33:L33)</f>
        <v>10</v>
      </c>
      <c r="K33" s="186">
        <v>2</v>
      </c>
      <c r="L33" s="187">
        <v>8</v>
      </c>
      <c r="M33" s="191" t="s">
        <v>523</v>
      </c>
      <c r="N33" s="125">
        <f>SUM(N20:N22)</f>
        <v>1486</v>
      </c>
      <c r="O33" s="125">
        <f>SUM(O20:O22)</f>
        <v>560</v>
      </c>
      <c r="P33" s="126">
        <f>SUM(P20:P22)</f>
        <v>926</v>
      </c>
    </row>
    <row r="34" spans="1:16" ht="16.5" customHeight="1">
      <c r="A34" s="177">
        <v>24</v>
      </c>
      <c r="B34" s="125">
        <f>SUM(C34:D34)</f>
        <v>114</v>
      </c>
      <c r="C34" s="125">
        <v>59</v>
      </c>
      <c r="D34" s="126">
        <v>55</v>
      </c>
      <c r="E34" s="172">
        <v>59</v>
      </c>
      <c r="F34" s="125">
        <f>SUM(G34:H34)</f>
        <v>97</v>
      </c>
      <c r="G34" s="125">
        <v>48</v>
      </c>
      <c r="H34" s="126">
        <v>49</v>
      </c>
      <c r="I34" s="177">
        <v>94</v>
      </c>
      <c r="J34" s="125">
        <f>SUM(K34:L34)</f>
        <v>10</v>
      </c>
      <c r="K34" s="186">
        <v>4</v>
      </c>
      <c r="L34" s="187">
        <v>6</v>
      </c>
      <c r="M34" s="178"/>
      <c r="N34" s="179"/>
      <c r="O34" s="179"/>
      <c r="P34" s="180"/>
    </row>
    <row r="35" spans="1:16" ht="16.5" customHeight="1">
      <c r="A35" s="175" t="s">
        <v>275</v>
      </c>
      <c r="B35" s="125">
        <f>SUM(B36:B40)</f>
        <v>474</v>
      </c>
      <c r="C35" s="125">
        <f>SUM(C36:C40)</f>
        <v>255</v>
      </c>
      <c r="D35" s="126">
        <f>SUM(D36:D40)</f>
        <v>219</v>
      </c>
      <c r="E35" s="202" t="s">
        <v>297</v>
      </c>
      <c r="F35" s="125">
        <f>SUM(F36:F40)</f>
        <v>602</v>
      </c>
      <c r="G35" s="125">
        <f>SUM(G36:G40)</f>
        <v>312</v>
      </c>
      <c r="H35" s="126">
        <f>SUM(H36:H40)</f>
        <v>290</v>
      </c>
      <c r="I35" s="175" t="s">
        <v>304</v>
      </c>
      <c r="J35" s="125">
        <f>SUM(J36:J40)</f>
        <v>13</v>
      </c>
      <c r="K35" s="186">
        <f>SUM(K36:K40)</f>
        <v>4</v>
      </c>
      <c r="L35" s="187">
        <f>SUM(L36:L40)</f>
        <v>9</v>
      </c>
      <c r="M35" s="177"/>
      <c r="N35" s="181"/>
      <c r="O35" s="181"/>
      <c r="P35" s="182"/>
    </row>
    <row r="36" spans="1:16" ht="16.5" customHeight="1">
      <c r="A36" s="177">
        <v>25</v>
      </c>
      <c r="B36" s="125">
        <f>SUM(C36:D36)</f>
        <v>103</v>
      </c>
      <c r="C36" s="125">
        <v>42</v>
      </c>
      <c r="D36" s="126">
        <v>61</v>
      </c>
      <c r="E36" s="172">
        <v>60</v>
      </c>
      <c r="F36" s="125">
        <f>SUM(G36:H36)</f>
        <v>107</v>
      </c>
      <c r="G36" s="125">
        <v>62</v>
      </c>
      <c r="H36" s="126">
        <v>45</v>
      </c>
      <c r="I36" s="177">
        <v>95</v>
      </c>
      <c r="J36" s="125">
        <f aca="true" t="shared" si="0" ref="J36:J42">SUM(K36:L36)</f>
        <v>3</v>
      </c>
      <c r="K36" s="186">
        <v>1</v>
      </c>
      <c r="L36" s="187">
        <v>2</v>
      </c>
      <c r="M36" s="192" t="s">
        <v>298</v>
      </c>
      <c r="N36" s="193">
        <v>46.9</v>
      </c>
      <c r="O36" s="193">
        <v>45.1</v>
      </c>
      <c r="P36" s="194">
        <v>48.6</v>
      </c>
    </row>
    <row r="37" spans="1:16" ht="16.5" customHeight="1">
      <c r="A37" s="177">
        <v>26</v>
      </c>
      <c r="B37" s="125">
        <f>SUM(C37:D37)</f>
        <v>97</v>
      </c>
      <c r="C37" s="125">
        <v>54</v>
      </c>
      <c r="D37" s="126">
        <v>43</v>
      </c>
      <c r="E37" s="172">
        <v>61</v>
      </c>
      <c r="F37" s="125">
        <f>SUM(G37:H37)</f>
        <v>125</v>
      </c>
      <c r="G37" s="125">
        <v>70</v>
      </c>
      <c r="H37" s="126">
        <v>55</v>
      </c>
      <c r="I37" s="177">
        <v>96</v>
      </c>
      <c r="J37" s="125">
        <f t="shared" si="0"/>
        <v>5</v>
      </c>
      <c r="K37" s="186">
        <v>3</v>
      </c>
      <c r="L37" s="187">
        <v>2</v>
      </c>
      <c r="M37" s="192" t="s">
        <v>299</v>
      </c>
      <c r="N37" s="125"/>
      <c r="O37" s="193">
        <v>100</v>
      </c>
      <c r="P37" s="194">
        <v>100</v>
      </c>
    </row>
    <row r="38" spans="1:16" ht="16.5" customHeight="1">
      <c r="A38" s="177">
        <v>27</v>
      </c>
      <c r="B38" s="125">
        <f>SUM(C38:D38)</f>
        <v>84</v>
      </c>
      <c r="C38" s="125">
        <v>45</v>
      </c>
      <c r="D38" s="126">
        <v>39</v>
      </c>
      <c r="E38" s="172">
        <v>62</v>
      </c>
      <c r="F38" s="125">
        <f>SUM(G38:H38)</f>
        <v>121</v>
      </c>
      <c r="G38" s="125">
        <v>58</v>
      </c>
      <c r="H38" s="126">
        <v>63</v>
      </c>
      <c r="I38" s="177">
        <v>97</v>
      </c>
      <c r="J38" s="125">
        <f t="shared" si="0"/>
        <v>2</v>
      </c>
      <c r="K38" s="201" t="s">
        <v>524</v>
      </c>
      <c r="L38" s="187">
        <v>2</v>
      </c>
      <c r="M38" s="177"/>
      <c r="N38" s="181"/>
      <c r="O38" s="181"/>
      <c r="P38" s="182"/>
    </row>
    <row r="39" spans="1:16" ht="16.5" customHeight="1">
      <c r="A39" s="177">
        <v>28</v>
      </c>
      <c r="B39" s="125">
        <f>SUM(C39:D39)</f>
        <v>94</v>
      </c>
      <c r="C39" s="125">
        <v>59</v>
      </c>
      <c r="D39" s="126">
        <v>35</v>
      </c>
      <c r="E39" s="172">
        <v>63</v>
      </c>
      <c r="F39" s="125">
        <f>SUM(G39:H39)</f>
        <v>123</v>
      </c>
      <c r="G39" s="125">
        <v>57</v>
      </c>
      <c r="H39" s="126">
        <v>66</v>
      </c>
      <c r="I39" s="177">
        <v>98</v>
      </c>
      <c r="J39" s="125">
        <f t="shared" si="0"/>
        <v>1</v>
      </c>
      <c r="K39" s="201" t="s">
        <v>524</v>
      </c>
      <c r="L39" s="187">
        <v>1</v>
      </c>
      <c r="M39" s="177"/>
      <c r="N39" s="181"/>
      <c r="O39" s="181"/>
      <c r="P39" s="182"/>
    </row>
    <row r="40" spans="1:16" ht="16.5" customHeight="1">
      <c r="A40" s="177">
        <v>29</v>
      </c>
      <c r="B40" s="125">
        <f>SUM(C40:D40)</f>
        <v>96</v>
      </c>
      <c r="C40" s="125">
        <v>55</v>
      </c>
      <c r="D40" s="126">
        <v>41</v>
      </c>
      <c r="E40" s="172">
        <v>64</v>
      </c>
      <c r="F40" s="125">
        <f>SUM(G40:H40)</f>
        <v>126</v>
      </c>
      <c r="G40" s="125">
        <v>65</v>
      </c>
      <c r="H40" s="126">
        <v>61</v>
      </c>
      <c r="I40" s="177">
        <v>99</v>
      </c>
      <c r="J40" s="125">
        <f t="shared" si="0"/>
        <v>2</v>
      </c>
      <c r="K40" s="201" t="s">
        <v>524</v>
      </c>
      <c r="L40" s="187">
        <v>2</v>
      </c>
      <c r="M40" s="177"/>
      <c r="N40" s="181"/>
      <c r="O40" s="181"/>
      <c r="P40" s="182"/>
    </row>
    <row r="41" spans="1:16" ht="16.5" customHeight="1">
      <c r="A41" s="176" t="s">
        <v>300</v>
      </c>
      <c r="B41" s="125">
        <f>SUM(B42:B46)</f>
        <v>473</v>
      </c>
      <c r="C41" s="125">
        <f>SUM(C42:C46)</f>
        <v>263</v>
      </c>
      <c r="D41" s="126">
        <f>SUM(D42:D46)</f>
        <v>210</v>
      </c>
      <c r="E41" s="202" t="s">
        <v>281</v>
      </c>
      <c r="F41" s="125">
        <f>SUM(F42:F46)</f>
        <v>549</v>
      </c>
      <c r="G41" s="125">
        <f>SUM(G42:G46)</f>
        <v>276</v>
      </c>
      <c r="H41" s="126">
        <f>SUM(H42:H46)</f>
        <v>273</v>
      </c>
      <c r="I41" s="175" t="s">
        <v>305</v>
      </c>
      <c r="J41" s="125">
        <f t="shared" si="0"/>
        <v>3</v>
      </c>
      <c r="K41" s="186">
        <v>2</v>
      </c>
      <c r="L41" s="187">
        <v>1</v>
      </c>
      <c r="M41" s="192"/>
      <c r="N41" s="125"/>
      <c r="O41" s="193"/>
      <c r="P41" s="194"/>
    </row>
    <row r="42" spans="1:16" ht="16.5" customHeight="1">
      <c r="A42" s="173">
        <v>30</v>
      </c>
      <c r="B42" s="125">
        <f>SUM(C42:D42)</f>
        <v>91</v>
      </c>
      <c r="C42" s="125">
        <v>54</v>
      </c>
      <c r="D42" s="126">
        <v>37</v>
      </c>
      <c r="E42" s="172">
        <v>65</v>
      </c>
      <c r="F42" s="125">
        <f>SUM(G42:H42)</f>
        <v>127</v>
      </c>
      <c r="G42" s="125">
        <v>64</v>
      </c>
      <c r="H42" s="126">
        <v>63</v>
      </c>
      <c r="I42" s="176" t="s">
        <v>477</v>
      </c>
      <c r="J42" s="125">
        <f t="shared" si="0"/>
        <v>5</v>
      </c>
      <c r="K42" s="186">
        <v>3</v>
      </c>
      <c r="L42" s="187">
        <v>2</v>
      </c>
      <c r="M42" s="192"/>
      <c r="N42" s="125"/>
      <c r="O42" s="193"/>
      <c r="P42" s="194"/>
    </row>
    <row r="43" spans="1:16" ht="16.5" customHeight="1">
      <c r="A43" s="173">
        <v>31</v>
      </c>
      <c r="B43" s="125">
        <f>SUM(C43:D43)</f>
        <v>97</v>
      </c>
      <c r="C43" s="125">
        <v>56</v>
      </c>
      <c r="D43" s="126">
        <v>41</v>
      </c>
      <c r="E43" s="172">
        <v>66</v>
      </c>
      <c r="F43" s="125">
        <f>SUM(G43:H43)</f>
        <v>98</v>
      </c>
      <c r="G43" s="125">
        <v>49</v>
      </c>
      <c r="H43" s="126">
        <v>49</v>
      </c>
      <c r="I43" s="176"/>
      <c r="J43" s="125"/>
      <c r="K43" s="125"/>
      <c r="L43" s="174"/>
      <c r="M43" s="192"/>
      <c r="N43" s="125"/>
      <c r="O43" s="193"/>
      <c r="P43" s="194"/>
    </row>
    <row r="44" spans="1:16" ht="16.5" customHeight="1">
      <c r="A44" s="173">
        <v>32</v>
      </c>
      <c r="B44" s="125">
        <f>SUM(C44:D44)</f>
        <v>94</v>
      </c>
      <c r="C44" s="125">
        <v>53</v>
      </c>
      <c r="D44" s="126">
        <v>41</v>
      </c>
      <c r="E44" s="172">
        <v>67</v>
      </c>
      <c r="F44" s="125">
        <f>SUM(G44:H44)</f>
        <v>84</v>
      </c>
      <c r="G44" s="125">
        <v>42</v>
      </c>
      <c r="H44" s="126">
        <v>42</v>
      </c>
      <c r="I44" s="176"/>
      <c r="J44" s="125"/>
      <c r="K44" s="125"/>
      <c r="L44" s="174"/>
      <c r="M44" s="192"/>
      <c r="N44" s="125"/>
      <c r="O44" s="193"/>
      <c r="P44" s="194"/>
    </row>
    <row r="45" spans="1:16" ht="16.5" customHeight="1">
      <c r="A45" s="173">
        <v>33</v>
      </c>
      <c r="B45" s="125">
        <f>SUM(C45:D45)</f>
        <v>92</v>
      </c>
      <c r="C45" s="125">
        <v>47</v>
      </c>
      <c r="D45" s="126">
        <v>45</v>
      </c>
      <c r="E45" s="172">
        <v>68</v>
      </c>
      <c r="F45" s="125">
        <f>SUM(G45:H45)</f>
        <v>99</v>
      </c>
      <c r="G45" s="125">
        <v>59</v>
      </c>
      <c r="H45" s="126">
        <v>40</v>
      </c>
      <c r="I45" s="176"/>
      <c r="J45" s="125"/>
      <c r="K45" s="125"/>
      <c r="L45" s="174"/>
      <c r="M45" s="192"/>
      <c r="N45" s="125"/>
      <c r="O45" s="193"/>
      <c r="P45" s="194"/>
    </row>
    <row r="46" spans="1:16" ht="16.5" customHeight="1">
      <c r="A46" s="195">
        <v>34</v>
      </c>
      <c r="B46" s="147">
        <f>SUM(C46:D46)</f>
        <v>99</v>
      </c>
      <c r="C46" s="147">
        <v>53</v>
      </c>
      <c r="D46" s="148">
        <v>46</v>
      </c>
      <c r="E46" s="196">
        <v>69</v>
      </c>
      <c r="F46" s="147">
        <f>SUM(G46:H46)</f>
        <v>141</v>
      </c>
      <c r="G46" s="147">
        <v>62</v>
      </c>
      <c r="H46" s="148">
        <v>79</v>
      </c>
      <c r="I46" s="197"/>
      <c r="J46" s="179"/>
      <c r="K46" s="179"/>
      <c r="L46" s="198"/>
      <c r="M46" s="197"/>
      <c r="N46" s="179"/>
      <c r="O46" s="179"/>
      <c r="P46" s="180"/>
    </row>
    <row r="47" spans="1:13" s="112" customFormat="1" ht="16.5" customHeight="1">
      <c r="A47" s="112" t="s">
        <v>408</v>
      </c>
      <c r="B47" s="199"/>
      <c r="E47" s="165"/>
      <c r="I47" s="165"/>
      <c r="M47" s="165"/>
    </row>
    <row r="48" spans="1:13" s="112" customFormat="1" ht="16.5" customHeight="1">
      <c r="A48" s="112" t="s">
        <v>306</v>
      </c>
      <c r="E48" s="165"/>
      <c r="I48" s="165"/>
      <c r="M48" s="165"/>
    </row>
    <row r="52" ht="12">
      <c r="O52" s="315"/>
    </row>
  </sheetData>
  <mergeCells count="8">
    <mergeCell ref="A1:H1"/>
    <mergeCell ref="I1:P1"/>
    <mergeCell ref="V21:W21"/>
    <mergeCell ref="V20:W20"/>
    <mergeCell ref="V16:W16"/>
    <mergeCell ref="V13:W13"/>
    <mergeCell ref="V9:W9"/>
    <mergeCell ref="A2:B2"/>
  </mergeCells>
  <printOptions/>
  <pageMargins left="0.75" right="0.75" top="0.78" bottom="0.79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workbookViewId="0" topLeftCell="A1">
      <selection activeCell="A1" sqref="A1:H1"/>
    </sheetView>
  </sheetViews>
  <sheetFormatPr defaultColWidth="8.00390625" defaultRowHeight="13.5"/>
  <cols>
    <col min="1" max="1" width="10.875" style="521" customWidth="1"/>
    <col min="2" max="4" width="10.875" style="492" customWidth="1"/>
    <col min="5" max="5" width="10.875" style="521" customWidth="1"/>
    <col min="6" max="8" width="10.875" style="492" customWidth="1"/>
    <col min="9" max="9" width="10.875" style="521" customWidth="1"/>
    <col min="10" max="12" width="10.875" style="492" customWidth="1"/>
    <col min="13" max="13" width="10.875" style="521" customWidth="1"/>
    <col min="14" max="16" width="10.875" style="492" customWidth="1"/>
    <col min="17" max="16384" width="8.00390625" style="492" customWidth="1"/>
  </cols>
  <sheetData>
    <row r="1" spans="1:16" s="474" customFormat="1" ht="21" customHeight="1">
      <c r="A1" s="711" t="s">
        <v>751</v>
      </c>
      <c r="B1" s="711"/>
      <c r="C1" s="711"/>
      <c r="D1" s="711"/>
      <c r="E1" s="711"/>
      <c r="F1" s="711"/>
      <c r="G1" s="711"/>
      <c r="H1" s="711"/>
      <c r="I1" s="712" t="s">
        <v>763</v>
      </c>
      <c r="J1" s="712"/>
      <c r="K1" s="712"/>
      <c r="L1" s="712"/>
      <c r="M1" s="712"/>
      <c r="N1" s="712"/>
      <c r="O1" s="712"/>
      <c r="P1" s="712"/>
    </row>
    <row r="2" spans="1:16" s="476" customFormat="1" ht="21" customHeight="1">
      <c r="A2" s="522" t="s">
        <v>754</v>
      </c>
      <c r="E2" s="475"/>
      <c r="I2" s="475"/>
      <c r="M2" s="475"/>
      <c r="P2" s="477" t="s">
        <v>748</v>
      </c>
    </row>
    <row r="3" spans="1:17" s="484" customFormat="1" ht="16.5" customHeight="1">
      <c r="A3" s="478" t="s">
        <v>286</v>
      </c>
      <c r="B3" s="479" t="s">
        <v>287</v>
      </c>
      <c r="C3" s="479" t="s">
        <v>288</v>
      </c>
      <c r="D3" s="480" t="s">
        <v>289</v>
      </c>
      <c r="E3" s="481" t="s">
        <v>286</v>
      </c>
      <c r="F3" s="479" t="s">
        <v>287</v>
      </c>
      <c r="G3" s="479" t="s">
        <v>288</v>
      </c>
      <c r="H3" s="480" t="s">
        <v>289</v>
      </c>
      <c r="I3" s="478" t="s">
        <v>286</v>
      </c>
      <c r="J3" s="479" t="s">
        <v>287</v>
      </c>
      <c r="K3" s="479" t="s">
        <v>288</v>
      </c>
      <c r="L3" s="482" t="s">
        <v>289</v>
      </c>
      <c r="M3" s="478" t="s">
        <v>286</v>
      </c>
      <c r="N3" s="479" t="s">
        <v>287</v>
      </c>
      <c r="O3" s="479" t="s">
        <v>288</v>
      </c>
      <c r="P3" s="480" t="s">
        <v>289</v>
      </c>
      <c r="Q3" s="483"/>
    </row>
    <row r="4" spans="1:16" ht="16.5" customHeight="1">
      <c r="A4" s="485" t="s">
        <v>287</v>
      </c>
      <c r="B4" s="486">
        <f>SUM(B5,B11,B17,B23,B29,B35,B41,F5,F11,F17,F23,F29,F35,F41,J5,J11,J17,J23,J29,J35,J41,J42)</f>
        <v>94128</v>
      </c>
      <c r="C4" s="486">
        <f>SUM(C5,C11,C17,C23,C29,C35,C41,G5,G11,G17,G23,G29,G35,G41,K5,K11,K17,K23,K29,K35,K41,K42)</f>
        <v>46470</v>
      </c>
      <c r="D4" s="486">
        <f>SUM(D5,D11,D17,D23,D29,D35,D41,H5,H11,H17,H23,H29,H35,H41,L5,L11,L17,L23,L29,L35,L41,L42)</f>
        <v>47658</v>
      </c>
      <c r="E4" s="487"/>
      <c r="F4" s="488"/>
      <c r="G4" s="488"/>
      <c r="H4" s="489"/>
      <c r="I4" s="490"/>
      <c r="J4" s="488"/>
      <c r="K4" s="488"/>
      <c r="L4" s="491"/>
      <c r="M4" s="490"/>
      <c r="N4" s="488"/>
      <c r="O4" s="488"/>
      <c r="P4" s="489"/>
    </row>
    <row r="5" spans="1:16" ht="16.5" customHeight="1">
      <c r="A5" s="493" t="s">
        <v>290</v>
      </c>
      <c r="B5" s="488">
        <f>SUM(B6:B10)</f>
        <v>4646</v>
      </c>
      <c r="C5" s="488">
        <f>SUM(C6:C10)</f>
        <v>2358</v>
      </c>
      <c r="D5" s="489">
        <f>SUM(D6:D10)</f>
        <v>2288</v>
      </c>
      <c r="E5" s="494" t="s">
        <v>276</v>
      </c>
      <c r="F5" s="488">
        <f>SUM(F6:F10)</f>
        <v>5837</v>
      </c>
      <c r="G5" s="488">
        <f>SUM(G6:G10)</f>
        <v>3003</v>
      </c>
      <c r="H5" s="489">
        <f>SUM(H6:H10)</f>
        <v>2834</v>
      </c>
      <c r="I5" s="495" t="s">
        <v>282</v>
      </c>
      <c r="J5" s="488">
        <f>SUM(J6:J10)</f>
        <v>4821</v>
      </c>
      <c r="K5" s="488">
        <f>SUM(K6:K10)</f>
        <v>2146</v>
      </c>
      <c r="L5" s="491">
        <f>SUM(L6:L10)</f>
        <v>2675</v>
      </c>
      <c r="M5" s="495" t="s">
        <v>291</v>
      </c>
      <c r="N5" s="488">
        <f>B5</f>
        <v>4646</v>
      </c>
      <c r="O5" s="488">
        <f>C5</f>
        <v>2358</v>
      </c>
      <c r="P5" s="489">
        <f>D5</f>
        <v>2288</v>
      </c>
    </row>
    <row r="6" spans="1:16" ht="16.5" customHeight="1">
      <c r="A6" s="496">
        <v>0</v>
      </c>
      <c r="B6" s="488">
        <f>SUM(C6:D6)</f>
        <v>920</v>
      </c>
      <c r="C6" s="488">
        <v>469</v>
      </c>
      <c r="D6" s="489">
        <v>451</v>
      </c>
      <c r="E6" s="487">
        <v>35</v>
      </c>
      <c r="F6" s="488">
        <f>SUM(G6:H6)</f>
        <v>1181</v>
      </c>
      <c r="G6" s="488">
        <v>624</v>
      </c>
      <c r="H6" s="489">
        <v>557</v>
      </c>
      <c r="I6" s="490">
        <v>70</v>
      </c>
      <c r="J6" s="488">
        <f>SUM(K6:L6)</f>
        <v>987</v>
      </c>
      <c r="K6" s="488">
        <v>442</v>
      </c>
      <c r="L6" s="491">
        <v>545</v>
      </c>
      <c r="M6" s="490" t="s">
        <v>271</v>
      </c>
      <c r="N6" s="488">
        <f>B11</f>
        <v>4864</v>
      </c>
      <c r="O6" s="488">
        <f>C11</f>
        <v>2516</v>
      </c>
      <c r="P6" s="489">
        <f>D11</f>
        <v>2348</v>
      </c>
    </row>
    <row r="7" spans="1:16" ht="16.5" customHeight="1">
      <c r="A7" s="496">
        <v>1</v>
      </c>
      <c r="B7" s="488">
        <f>SUM(C7:D7)</f>
        <v>907</v>
      </c>
      <c r="C7" s="488">
        <v>479</v>
      </c>
      <c r="D7" s="489">
        <v>428</v>
      </c>
      <c r="E7" s="487">
        <v>36</v>
      </c>
      <c r="F7" s="488">
        <f>SUM(G7:H7)</f>
        <v>1161</v>
      </c>
      <c r="G7" s="488">
        <v>574</v>
      </c>
      <c r="H7" s="489">
        <v>587</v>
      </c>
      <c r="I7" s="490">
        <v>71</v>
      </c>
      <c r="J7" s="488">
        <f>SUM(K7:L7)</f>
        <v>1023</v>
      </c>
      <c r="K7" s="488">
        <v>427</v>
      </c>
      <c r="L7" s="491">
        <v>596</v>
      </c>
      <c r="M7" s="490" t="s">
        <v>272</v>
      </c>
      <c r="N7" s="488">
        <f>B17</f>
        <v>5456</v>
      </c>
      <c r="O7" s="488">
        <f>C17</f>
        <v>2786</v>
      </c>
      <c r="P7" s="489">
        <f>D17</f>
        <v>2670</v>
      </c>
    </row>
    <row r="8" spans="1:16" ht="16.5" customHeight="1">
      <c r="A8" s="496">
        <v>2</v>
      </c>
      <c r="B8" s="488">
        <f>SUM(C8:D8)</f>
        <v>926</v>
      </c>
      <c r="C8" s="488">
        <v>482</v>
      </c>
      <c r="D8" s="489">
        <v>444</v>
      </c>
      <c r="E8" s="487">
        <v>37</v>
      </c>
      <c r="F8" s="488">
        <f>SUM(G8:H8)</f>
        <v>1210</v>
      </c>
      <c r="G8" s="488">
        <v>623</v>
      </c>
      <c r="H8" s="489">
        <v>587</v>
      </c>
      <c r="I8" s="490">
        <v>72</v>
      </c>
      <c r="J8" s="488">
        <f>SUM(K8:L8)</f>
        <v>981</v>
      </c>
      <c r="K8" s="488">
        <v>455</v>
      </c>
      <c r="L8" s="491">
        <v>526</v>
      </c>
      <c r="M8" s="490" t="s">
        <v>273</v>
      </c>
      <c r="N8" s="488">
        <f>B23</f>
        <v>5425</v>
      </c>
      <c r="O8" s="488">
        <f>C23</f>
        <v>2746</v>
      </c>
      <c r="P8" s="489">
        <f>D23</f>
        <v>2679</v>
      </c>
    </row>
    <row r="9" spans="1:16" ht="16.5" customHeight="1">
      <c r="A9" s="496">
        <v>3</v>
      </c>
      <c r="B9" s="488">
        <f>SUM(C9:D9)</f>
        <v>967</v>
      </c>
      <c r="C9" s="488">
        <v>476</v>
      </c>
      <c r="D9" s="489">
        <v>491</v>
      </c>
      <c r="E9" s="487">
        <v>38</v>
      </c>
      <c r="F9" s="488">
        <f>SUM(G9:H9)</f>
        <v>1152</v>
      </c>
      <c r="G9" s="488">
        <v>610</v>
      </c>
      <c r="H9" s="489">
        <v>542</v>
      </c>
      <c r="I9" s="490">
        <v>73</v>
      </c>
      <c r="J9" s="488">
        <f>SUM(K9:L9)</f>
        <v>933</v>
      </c>
      <c r="K9" s="488">
        <v>409</v>
      </c>
      <c r="L9" s="491">
        <v>524</v>
      </c>
      <c r="M9" s="490" t="s">
        <v>274</v>
      </c>
      <c r="N9" s="488">
        <f>B29</f>
        <v>5475</v>
      </c>
      <c r="O9" s="488">
        <f>C29</f>
        <v>2722</v>
      </c>
      <c r="P9" s="489">
        <f>D29</f>
        <v>2753</v>
      </c>
    </row>
    <row r="10" spans="1:16" ht="16.5" customHeight="1">
      <c r="A10" s="496">
        <v>4</v>
      </c>
      <c r="B10" s="488">
        <f>SUM(C10:D10)</f>
        <v>926</v>
      </c>
      <c r="C10" s="488">
        <v>452</v>
      </c>
      <c r="D10" s="489">
        <v>474</v>
      </c>
      <c r="E10" s="487">
        <v>39</v>
      </c>
      <c r="F10" s="488">
        <f>SUM(G10:H10)</f>
        <v>1133</v>
      </c>
      <c r="G10" s="488">
        <v>572</v>
      </c>
      <c r="H10" s="489">
        <v>561</v>
      </c>
      <c r="I10" s="490">
        <v>74</v>
      </c>
      <c r="J10" s="488">
        <f>SUM(K10:L10)</f>
        <v>897</v>
      </c>
      <c r="K10" s="488">
        <v>413</v>
      </c>
      <c r="L10" s="491">
        <v>484</v>
      </c>
      <c r="M10" s="490" t="s">
        <v>275</v>
      </c>
      <c r="N10" s="488">
        <f>B35</f>
        <v>7013</v>
      </c>
      <c r="O10" s="488">
        <f>C35</f>
        <v>3536</v>
      </c>
      <c r="P10" s="489">
        <f>D35</f>
        <v>3477</v>
      </c>
    </row>
    <row r="11" spans="1:16" ht="16.5" customHeight="1">
      <c r="A11" s="493" t="s">
        <v>271</v>
      </c>
      <c r="B11" s="488">
        <f>SUM(B12:B16)</f>
        <v>4864</v>
      </c>
      <c r="C11" s="488">
        <f>SUM(C12:C16)</f>
        <v>2516</v>
      </c>
      <c r="D11" s="489">
        <f>SUM(D12:D16)</f>
        <v>2348</v>
      </c>
      <c r="E11" s="494" t="s">
        <v>277</v>
      </c>
      <c r="F11" s="488">
        <f>SUM(F12:F16)</f>
        <v>6107</v>
      </c>
      <c r="G11" s="488">
        <f>SUM(G12:G16)</f>
        <v>3182</v>
      </c>
      <c r="H11" s="489">
        <f>SUM(H12:H16)</f>
        <v>2925</v>
      </c>
      <c r="I11" s="495" t="s">
        <v>283</v>
      </c>
      <c r="J11" s="488">
        <f>SUM(J12:J16)</f>
        <v>3489</v>
      </c>
      <c r="K11" s="488">
        <f>SUM(K12:K16)</f>
        <v>1383</v>
      </c>
      <c r="L11" s="491">
        <f>SUM(L12:L16)</f>
        <v>2106</v>
      </c>
      <c r="M11" s="495" t="s">
        <v>292</v>
      </c>
      <c r="N11" s="488">
        <f>B41</f>
        <v>6214</v>
      </c>
      <c r="O11" s="488">
        <f>C41</f>
        <v>3209</v>
      </c>
      <c r="P11" s="489">
        <f>D41</f>
        <v>3005</v>
      </c>
    </row>
    <row r="12" spans="1:16" ht="16.5" customHeight="1">
      <c r="A12" s="496">
        <v>5</v>
      </c>
      <c r="B12" s="488">
        <f>SUM(C12:D12)</f>
        <v>940</v>
      </c>
      <c r="C12" s="488">
        <v>473</v>
      </c>
      <c r="D12" s="489">
        <v>467</v>
      </c>
      <c r="E12" s="487">
        <v>40</v>
      </c>
      <c r="F12" s="488">
        <f>SUM(G12:H12)</f>
        <v>1159</v>
      </c>
      <c r="G12" s="488">
        <v>615</v>
      </c>
      <c r="H12" s="489">
        <v>544</v>
      </c>
      <c r="I12" s="490">
        <v>75</v>
      </c>
      <c r="J12" s="488">
        <f>SUM(K12:L12)</f>
        <v>902</v>
      </c>
      <c r="K12" s="488">
        <v>393</v>
      </c>
      <c r="L12" s="491">
        <v>509</v>
      </c>
      <c r="M12" s="490" t="s">
        <v>276</v>
      </c>
      <c r="N12" s="488">
        <f>F5</f>
        <v>5837</v>
      </c>
      <c r="O12" s="488">
        <f>G5</f>
        <v>3003</v>
      </c>
      <c r="P12" s="489">
        <f>H5</f>
        <v>2834</v>
      </c>
    </row>
    <row r="13" spans="1:16" ht="16.5" customHeight="1">
      <c r="A13" s="496">
        <v>6</v>
      </c>
      <c r="B13" s="488">
        <f>SUM(C13:D13)</f>
        <v>924</v>
      </c>
      <c r="C13" s="488">
        <v>468</v>
      </c>
      <c r="D13" s="489">
        <v>456</v>
      </c>
      <c r="E13" s="487">
        <v>41</v>
      </c>
      <c r="F13" s="488">
        <f>SUM(G13:H13)</f>
        <v>1240</v>
      </c>
      <c r="G13" s="488">
        <v>631</v>
      </c>
      <c r="H13" s="489">
        <v>609</v>
      </c>
      <c r="I13" s="490">
        <v>76</v>
      </c>
      <c r="J13" s="488">
        <f>SUM(K13:L13)</f>
        <v>743</v>
      </c>
      <c r="K13" s="488">
        <v>323</v>
      </c>
      <c r="L13" s="491">
        <v>420</v>
      </c>
      <c r="M13" s="490" t="s">
        <v>277</v>
      </c>
      <c r="N13" s="488">
        <f>F11</f>
        <v>6107</v>
      </c>
      <c r="O13" s="488">
        <f>G11</f>
        <v>3182</v>
      </c>
      <c r="P13" s="489">
        <f>H11</f>
        <v>2925</v>
      </c>
    </row>
    <row r="14" spans="1:16" ht="16.5" customHeight="1">
      <c r="A14" s="496">
        <v>7</v>
      </c>
      <c r="B14" s="488">
        <f>SUM(C14:D14)</f>
        <v>992</v>
      </c>
      <c r="C14" s="488">
        <v>530</v>
      </c>
      <c r="D14" s="489">
        <v>462</v>
      </c>
      <c r="E14" s="487">
        <v>42</v>
      </c>
      <c r="F14" s="488">
        <f>SUM(G14:H14)</f>
        <v>1188</v>
      </c>
      <c r="G14" s="488">
        <v>627</v>
      </c>
      <c r="H14" s="489">
        <v>561</v>
      </c>
      <c r="I14" s="490">
        <v>77</v>
      </c>
      <c r="J14" s="488">
        <f>SUM(K14:L14)</f>
        <v>692</v>
      </c>
      <c r="K14" s="488">
        <v>265</v>
      </c>
      <c r="L14" s="491">
        <v>427</v>
      </c>
      <c r="M14" s="490" t="s">
        <v>278</v>
      </c>
      <c r="N14" s="488">
        <f>F17</f>
        <v>7153</v>
      </c>
      <c r="O14" s="488">
        <f>G17</f>
        <v>3610</v>
      </c>
      <c r="P14" s="489">
        <f>H17</f>
        <v>3543</v>
      </c>
    </row>
    <row r="15" spans="1:16" ht="16.5" customHeight="1">
      <c r="A15" s="496">
        <v>8</v>
      </c>
      <c r="B15" s="488">
        <f>SUM(C15:D15)</f>
        <v>974</v>
      </c>
      <c r="C15" s="488">
        <v>520</v>
      </c>
      <c r="D15" s="489">
        <v>454</v>
      </c>
      <c r="E15" s="487">
        <v>43</v>
      </c>
      <c r="F15" s="488">
        <f>SUM(G15:H15)</f>
        <v>1201</v>
      </c>
      <c r="G15" s="488">
        <v>626</v>
      </c>
      <c r="H15" s="489">
        <v>575</v>
      </c>
      <c r="I15" s="490">
        <v>78</v>
      </c>
      <c r="J15" s="488">
        <f>SUM(K15:L15)</f>
        <v>611</v>
      </c>
      <c r="K15" s="488">
        <v>225</v>
      </c>
      <c r="L15" s="491">
        <v>386</v>
      </c>
      <c r="M15" s="490" t="s">
        <v>279</v>
      </c>
      <c r="N15" s="488">
        <f>F23</f>
        <v>7665</v>
      </c>
      <c r="O15" s="488">
        <f>G23</f>
        <v>3979</v>
      </c>
      <c r="P15" s="489">
        <f>H23</f>
        <v>3686</v>
      </c>
    </row>
    <row r="16" spans="1:16" ht="16.5" customHeight="1">
      <c r="A16" s="496">
        <v>9</v>
      </c>
      <c r="B16" s="488">
        <f>SUM(C16:D16)</f>
        <v>1034</v>
      </c>
      <c r="C16" s="488">
        <v>525</v>
      </c>
      <c r="D16" s="489">
        <v>509</v>
      </c>
      <c r="E16" s="487">
        <v>44</v>
      </c>
      <c r="F16" s="488">
        <f>SUM(G16:H16)</f>
        <v>1319</v>
      </c>
      <c r="G16" s="488">
        <v>683</v>
      </c>
      <c r="H16" s="489">
        <v>636</v>
      </c>
      <c r="I16" s="490">
        <v>79</v>
      </c>
      <c r="J16" s="488">
        <f>SUM(K16:L16)</f>
        <v>541</v>
      </c>
      <c r="K16" s="488">
        <v>177</v>
      </c>
      <c r="L16" s="491">
        <v>364</v>
      </c>
      <c r="M16" s="490" t="s">
        <v>280</v>
      </c>
      <c r="N16" s="488">
        <f>F29</f>
        <v>5818</v>
      </c>
      <c r="O16" s="488">
        <f>G29</f>
        <v>2982</v>
      </c>
      <c r="P16" s="489">
        <f>H29</f>
        <v>2836</v>
      </c>
    </row>
    <row r="17" spans="1:16" ht="16.5" customHeight="1">
      <c r="A17" s="493" t="s">
        <v>272</v>
      </c>
      <c r="B17" s="488">
        <f>SUM(B18:B22)</f>
        <v>5456</v>
      </c>
      <c r="C17" s="488">
        <f>SUM(C18:C22)</f>
        <v>2786</v>
      </c>
      <c r="D17" s="489">
        <f>SUM(D18:D22)</f>
        <v>2670</v>
      </c>
      <c r="E17" s="494" t="s">
        <v>278</v>
      </c>
      <c r="F17" s="488">
        <f>SUM(F18:F22)</f>
        <v>7153</v>
      </c>
      <c r="G17" s="488">
        <f>SUM(G18:G22)</f>
        <v>3610</v>
      </c>
      <c r="H17" s="489">
        <f>SUM(H18:H22)</f>
        <v>3543</v>
      </c>
      <c r="I17" s="495" t="s">
        <v>284</v>
      </c>
      <c r="J17" s="488">
        <f>SUM(J18:J22)</f>
        <v>2124</v>
      </c>
      <c r="K17" s="488">
        <f>SUM(K18:K22)</f>
        <v>758</v>
      </c>
      <c r="L17" s="491">
        <f>SUM(L18:L22)</f>
        <v>1366</v>
      </c>
      <c r="M17" s="495" t="s">
        <v>293</v>
      </c>
      <c r="N17" s="488">
        <f>F35</f>
        <v>5210</v>
      </c>
      <c r="O17" s="488">
        <f>G35</f>
        <v>2585</v>
      </c>
      <c r="P17" s="489">
        <f>H35</f>
        <v>2625</v>
      </c>
    </row>
    <row r="18" spans="1:16" ht="16.5" customHeight="1">
      <c r="A18" s="496">
        <v>10</v>
      </c>
      <c r="B18" s="488">
        <f>SUM(C18:D18)</f>
        <v>1007</v>
      </c>
      <c r="C18" s="488">
        <v>514</v>
      </c>
      <c r="D18" s="489">
        <v>493</v>
      </c>
      <c r="E18" s="487">
        <v>45</v>
      </c>
      <c r="F18" s="488">
        <f>SUM(G18:H18)</f>
        <v>1275</v>
      </c>
      <c r="G18" s="488">
        <v>629</v>
      </c>
      <c r="H18" s="489">
        <v>646</v>
      </c>
      <c r="I18" s="490">
        <v>80</v>
      </c>
      <c r="J18" s="488">
        <f>SUM(K18:L18)</f>
        <v>558</v>
      </c>
      <c r="K18" s="488">
        <v>208</v>
      </c>
      <c r="L18" s="491">
        <v>350</v>
      </c>
      <c r="M18" s="490" t="s">
        <v>281</v>
      </c>
      <c r="N18" s="488">
        <f>F41</f>
        <v>5150</v>
      </c>
      <c r="O18" s="488">
        <f>G41</f>
        <v>2448</v>
      </c>
      <c r="P18" s="489">
        <f>H41</f>
        <v>2702</v>
      </c>
    </row>
    <row r="19" spans="1:16" ht="16.5" customHeight="1">
      <c r="A19" s="496">
        <v>11</v>
      </c>
      <c r="B19" s="488">
        <f>SUM(C19:D19)</f>
        <v>1098</v>
      </c>
      <c r="C19" s="488">
        <v>577</v>
      </c>
      <c r="D19" s="489">
        <v>521</v>
      </c>
      <c r="E19" s="487">
        <v>46</v>
      </c>
      <c r="F19" s="488">
        <f>SUM(G19:H19)</f>
        <v>1288</v>
      </c>
      <c r="G19" s="488">
        <v>657</v>
      </c>
      <c r="H19" s="489">
        <v>631</v>
      </c>
      <c r="I19" s="490">
        <v>81</v>
      </c>
      <c r="J19" s="488">
        <f>SUM(K19:L19)</f>
        <v>425</v>
      </c>
      <c r="K19" s="488">
        <v>152</v>
      </c>
      <c r="L19" s="491">
        <v>273</v>
      </c>
      <c r="M19" s="490" t="s">
        <v>282</v>
      </c>
      <c r="N19" s="488">
        <f>J5</f>
        <v>4821</v>
      </c>
      <c r="O19" s="488">
        <f>K5</f>
        <v>2146</v>
      </c>
      <c r="P19" s="489">
        <f>L5</f>
        <v>2675</v>
      </c>
    </row>
    <row r="20" spans="1:16" ht="16.5" customHeight="1">
      <c r="A20" s="496">
        <v>12</v>
      </c>
      <c r="B20" s="488">
        <f>SUM(C20:D20)</f>
        <v>1064</v>
      </c>
      <c r="C20" s="488">
        <v>519</v>
      </c>
      <c r="D20" s="489">
        <v>545</v>
      </c>
      <c r="E20" s="487">
        <v>47</v>
      </c>
      <c r="F20" s="488">
        <f>SUM(G20:H20)</f>
        <v>1493</v>
      </c>
      <c r="G20" s="488">
        <v>736</v>
      </c>
      <c r="H20" s="489">
        <v>757</v>
      </c>
      <c r="I20" s="490">
        <v>82</v>
      </c>
      <c r="J20" s="488">
        <f>SUM(K20:L20)</f>
        <v>398</v>
      </c>
      <c r="K20" s="488">
        <v>146</v>
      </c>
      <c r="L20" s="491">
        <v>252</v>
      </c>
      <c r="M20" s="490" t="s">
        <v>283</v>
      </c>
      <c r="N20" s="488">
        <f>J11</f>
        <v>3489</v>
      </c>
      <c r="O20" s="488">
        <f>K11</f>
        <v>1383</v>
      </c>
      <c r="P20" s="489">
        <f>L11</f>
        <v>2106</v>
      </c>
    </row>
    <row r="21" spans="1:16" ht="16.5" customHeight="1">
      <c r="A21" s="496">
        <v>13</v>
      </c>
      <c r="B21" s="488">
        <f>SUM(C21:D21)</f>
        <v>1126</v>
      </c>
      <c r="C21" s="488">
        <v>598</v>
      </c>
      <c r="D21" s="489">
        <v>528</v>
      </c>
      <c r="E21" s="487">
        <v>48</v>
      </c>
      <c r="F21" s="488">
        <f>SUM(G21:H21)</f>
        <v>1456</v>
      </c>
      <c r="G21" s="488">
        <v>701</v>
      </c>
      <c r="H21" s="489">
        <v>755</v>
      </c>
      <c r="I21" s="490">
        <v>83</v>
      </c>
      <c r="J21" s="488">
        <f>SUM(K21:L21)</f>
        <v>383</v>
      </c>
      <c r="K21" s="488">
        <v>128</v>
      </c>
      <c r="L21" s="491">
        <v>255</v>
      </c>
      <c r="M21" s="490" t="s">
        <v>284</v>
      </c>
      <c r="N21" s="488">
        <f>J17</f>
        <v>2124</v>
      </c>
      <c r="O21" s="488">
        <f>K17</f>
        <v>758</v>
      </c>
      <c r="P21" s="489">
        <f>L17</f>
        <v>1366</v>
      </c>
    </row>
    <row r="22" spans="1:16" ht="16.5" customHeight="1">
      <c r="A22" s="496">
        <v>14</v>
      </c>
      <c r="B22" s="488">
        <f>SUM(C22:D22)</f>
        <v>1161</v>
      </c>
      <c r="C22" s="488">
        <v>578</v>
      </c>
      <c r="D22" s="489">
        <v>583</v>
      </c>
      <c r="E22" s="487">
        <v>49</v>
      </c>
      <c r="F22" s="488">
        <f>SUM(G22:H22)</f>
        <v>1641</v>
      </c>
      <c r="G22" s="488">
        <v>887</v>
      </c>
      <c r="H22" s="489">
        <v>754</v>
      </c>
      <c r="I22" s="490">
        <v>84</v>
      </c>
      <c r="J22" s="488">
        <f>SUM(K22:L22)</f>
        <v>360</v>
      </c>
      <c r="K22" s="488">
        <v>124</v>
      </c>
      <c r="L22" s="491">
        <v>236</v>
      </c>
      <c r="M22" s="490" t="s">
        <v>285</v>
      </c>
      <c r="N22" s="488">
        <f>SUM(J23,J29,J35,J41)</f>
        <v>1588</v>
      </c>
      <c r="O22" s="488">
        <f>SUM(K23,K29,K35,K41)</f>
        <v>480</v>
      </c>
      <c r="P22" s="489">
        <f>SUM(L23,L29,L35,L41)</f>
        <v>1108</v>
      </c>
    </row>
    <row r="23" spans="1:16" ht="16.5" customHeight="1">
      <c r="A23" s="493" t="s">
        <v>273</v>
      </c>
      <c r="B23" s="488">
        <f>SUM(B24:B28)</f>
        <v>5425</v>
      </c>
      <c r="C23" s="488">
        <f>SUM(C24:C28)</f>
        <v>2746</v>
      </c>
      <c r="D23" s="489">
        <f>SUM(D24:D28)</f>
        <v>2679</v>
      </c>
      <c r="E23" s="494" t="s">
        <v>279</v>
      </c>
      <c r="F23" s="488">
        <f>SUM(F24:F28)</f>
        <v>7665</v>
      </c>
      <c r="G23" s="488">
        <f>SUM(G24:G28)</f>
        <v>3979</v>
      </c>
      <c r="H23" s="489">
        <f>SUM(H24:H28)</f>
        <v>3686</v>
      </c>
      <c r="I23" s="495" t="s">
        <v>752</v>
      </c>
      <c r="J23" s="488">
        <f>SUM(J24:J28)</f>
        <v>1119</v>
      </c>
      <c r="K23" s="488">
        <f>SUM(K24:K28)</f>
        <v>357</v>
      </c>
      <c r="L23" s="491">
        <f>SUM(L24:L28)</f>
        <v>762</v>
      </c>
      <c r="M23" s="497"/>
      <c r="N23" s="498"/>
      <c r="O23" s="498"/>
      <c r="P23" s="499"/>
    </row>
    <row r="24" spans="1:16" ht="16.5" customHeight="1">
      <c r="A24" s="496">
        <v>15</v>
      </c>
      <c r="B24" s="488">
        <f>SUM(C24:D24)</f>
        <v>1196</v>
      </c>
      <c r="C24" s="488">
        <v>601</v>
      </c>
      <c r="D24" s="489">
        <v>595</v>
      </c>
      <c r="E24" s="487">
        <v>50</v>
      </c>
      <c r="F24" s="488">
        <f>SUM(G24:H24)</f>
        <v>1637</v>
      </c>
      <c r="G24" s="488">
        <v>834</v>
      </c>
      <c r="H24" s="489">
        <v>803</v>
      </c>
      <c r="I24" s="495">
        <v>85</v>
      </c>
      <c r="J24" s="488">
        <f>SUM(K24:L24)</f>
        <v>288</v>
      </c>
      <c r="K24" s="488">
        <v>103</v>
      </c>
      <c r="L24" s="491">
        <v>185</v>
      </c>
      <c r="M24" s="496"/>
      <c r="N24" s="500"/>
      <c r="O24" s="500"/>
      <c r="P24" s="501"/>
    </row>
    <row r="25" spans="1:16" ht="16.5" customHeight="1">
      <c r="A25" s="496">
        <v>16</v>
      </c>
      <c r="B25" s="488">
        <f>SUM(C25:D25)</f>
        <v>1196</v>
      </c>
      <c r="C25" s="488">
        <v>632</v>
      </c>
      <c r="D25" s="489">
        <v>564</v>
      </c>
      <c r="E25" s="487">
        <v>51</v>
      </c>
      <c r="F25" s="488">
        <f>SUM(G25:H25)</f>
        <v>1715</v>
      </c>
      <c r="G25" s="488">
        <v>922</v>
      </c>
      <c r="H25" s="489">
        <v>793</v>
      </c>
      <c r="I25" s="490">
        <v>86</v>
      </c>
      <c r="J25" s="488">
        <f>SUM(K25:L25)</f>
        <v>262</v>
      </c>
      <c r="K25" s="488">
        <v>85</v>
      </c>
      <c r="L25" s="491">
        <v>177</v>
      </c>
      <c r="M25" s="495" t="s">
        <v>294</v>
      </c>
      <c r="N25" s="488">
        <f>SUM(N5:N7)</f>
        <v>14966</v>
      </c>
      <c r="O25" s="488">
        <f>SUM(O5:O7)</f>
        <v>7660</v>
      </c>
      <c r="P25" s="489">
        <f>SUM(P5:P7)</f>
        <v>7306</v>
      </c>
    </row>
    <row r="26" spans="1:18" ht="16.5" customHeight="1">
      <c r="A26" s="496">
        <v>17</v>
      </c>
      <c r="B26" s="488">
        <f>SUM(C26:D26)</f>
        <v>1156</v>
      </c>
      <c r="C26" s="488">
        <v>554</v>
      </c>
      <c r="D26" s="489">
        <v>602</v>
      </c>
      <c r="E26" s="487">
        <v>52</v>
      </c>
      <c r="F26" s="488">
        <f>SUM(G26:H26)</f>
        <v>1676</v>
      </c>
      <c r="G26" s="488">
        <v>861</v>
      </c>
      <c r="H26" s="489">
        <v>815</v>
      </c>
      <c r="I26" s="495">
        <v>87</v>
      </c>
      <c r="J26" s="488">
        <f>SUM(K26:L26)</f>
        <v>236</v>
      </c>
      <c r="K26" s="488">
        <v>66</v>
      </c>
      <c r="L26" s="491">
        <v>170</v>
      </c>
      <c r="M26" s="495"/>
      <c r="N26" s="502" t="str">
        <f>"("&amp;ROUND(N25/$B$4%,1)&amp;")"</f>
        <v>(15.9)</v>
      </c>
      <c r="O26" s="502" t="str">
        <f>"("&amp;ROUND(O25/$C$4%,1)&amp;")"</f>
        <v>(16.5)</v>
      </c>
      <c r="P26" s="503" t="str">
        <f>"("&amp;ROUND(P25/$D$4%,1)&amp;")"</f>
        <v>(15.3)</v>
      </c>
      <c r="R26" s="504"/>
    </row>
    <row r="27" spans="1:16" ht="16.5" customHeight="1">
      <c r="A27" s="496">
        <v>18</v>
      </c>
      <c r="B27" s="488">
        <f>SUM(C27:D27)</f>
        <v>982</v>
      </c>
      <c r="C27" s="488">
        <v>495</v>
      </c>
      <c r="D27" s="489">
        <v>487</v>
      </c>
      <c r="E27" s="487">
        <v>53</v>
      </c>
      <c r="F27" s="488">
        <f>SUM(G27:H27)</f>
        <v>1667</v>
      </c>
      <c r="G27" s="488">
        <v>892</v>
      </c>
      <c r="H27" s="489">
        <v>775</v>
      </c>
      <c r="I27" s="490">
        <v>88</v>
      </c>
      <c r="J27" s="488">
        <f>SUM(K27:L27)</f>
        <v>174</v>
      </c>
      <c r="K27" s="488">
        <v>53</v>
      </c>
      <c r="L27" s="491">
        <v>121</v>
      </c>
      <c r="M27" s="495" t="s">
        <v>295</v>
      </c>
      <c r="N27" s="488">
        <f>SUM(N8:N17)</f>
        <v>61917</v>
      </c>
      <c r="O27" s="488">
        <f>SUM(O8:O17)</f>
        <v>31554</v>
      </c>
      <c r="P27" s="489">
        <f>SUM(P8:P17)</f>
        <v>30363</v>
      </c>
    </row>
    <row r="28" spans="1:16" ht="16.5" customHeight="1">
      <c r="A28" s="496">
        <v>19</v>
      </c>
      <c r="B28" s="488">
        <f>SUM(C28:D28)</f>
        <v>895</v>
      </c>
      <c r="C28" s="488">
        <v>464</v>
      </c>
      <c r="D28" s="489">
        <v>431</v>
      </c>
      <c r="E28" s="487">
        <v>54</v>
      </c>
      <c r="F28" s="488">
        <f>SUM(G28:H28)</f>
        <v>970</v>
      </c>
      <c r="G28" s="488">
        <v>470</v>
      </c>
      <c r="H28" s="489">
        <v>500</v>
      </c>
      <c r="I28" s="495">
        <v>89</v>
      </c>
      <c r="J28" s="488">
        <f>SUM(K28:L28)</f>
        <v>159</v>
      </c>
      <c r="K28" s="488">
        <v>50</v>
      </c>
      <c r="L28" s="491">
        <v>109</v>
      </c>
      <c r="M28" s="495"/>
      <c r="N28" s="502" t="str">
        <f>"("&amp;ROUND(N27/$B$4%,1)&amp;")"</f>
        <v>(65.8)</v>
      </c>
      <c r="O28" s="502" t="str">
        <f>"("&amp;ROUND(O27/$C$4%,1)&amp;")"</f>
        <v>(67.9)</v>
      </c>
      <c r="P28" s="503" t="str">
        <f>"("&amp;ROUND(P27/$D$4%,1)&amp;")"</f>
        <v>(63.7)</v>
      </c>
    </row>
    <row r="29" spans="1:19" ht="16.5" customHeight="1">
      <c r="A29" s="493" t="s">
        <v>274</v>
      </c>
      <c r="B29" s="488">
        <f>SUM(B30:B34)</f>
        <v>5475</v>
      </c>
      <c r="C29" s="488">
        <f>SUM(C30:C34)</f>
        <v>2722</v>
      </c>
      <c r="D29" s="489">
        <f>SUM(D30:D34)</f>
        <v>2753</v>
      </c>
      <c r="E29" s="494" t="s">
        <v>280</v>
      </c>
      <c r="F29" s="488">
        <f>SUM(F30:F34)</f>
        <v>5818</v>
      </c>
      <c r="G29" s="488">
        <f>SUM(G30:G34)</f>
        <v>2982</v>
      </c>
      <c r="H29" s="489">
        <f>SUM(H30:H34)</f>
        <v>2836</v>
      </c>
      <c r="I29" s="493" t="s">
        <v>725</v>
      </c>
      <c r="J29" s="488">
        <f>SUM(J30:J34)</f>
        <v>379</v>
      </c>
      <c r="K29" s="505">
        <f>SUM(K30:K34)</f>
        <v>101</v>
      </c>
      <c r="L29" s="506">
        <f>SUM(L30:L34)</f>
        <v>278</v>
      </c>
      <c r="M29" s="495" t="s">
        <v>296</v>
      </c>
      <c r="N29" s="488">
        <f>SUM(N18:N22)</f>
        <v>17172</v>
      </c>
      <c r="O29" s="488">
        <f>SUM(O18:O22)</f>
        <v>7215</v>
      </c>
      <c r="P29" s="489">
        <f>SUM(P18:P22)</f>
        <v>9957</v>
      </c>
      <c r="S29" s="507"/>
    </row>
    <row r="30" spans="1:17" ht="16.5" customHeight="1">
      <c r="A30" s="496">
        <v>20</v>
      </c>
      <c r="B30" s="488">
        <f>SUM(C30:D30)</f>
        <v>962</v>
      </c>
      <c r="C30" s="488">
        <v>476</v>
      </c>
      <c r="D30" s="489">
        <v>486</v>
      </c>
      <c r="E30" s="487">
        <v>55</v>
      </c>
      <c r="F30" s="488">
        <f>SUM(G30:H30)</f>
        <v>994</v>
      </c>
      <c r="G30" s="488">
        <v>539</v>
      </c>
      <c r="H30" s="489">
        <v>455</v>
      </c>
      <c r="I30" s="496">
        <v>90</v>
      </c>
      <c r="J30" s="488">
        <f>SUM(K30:L30)</f>
        <v>121</v>
      </c>
      <c r="K30" s="505">
        <v>37</v>
      </c>
      <c r="L30" s="506">
        <v>84</v>
      </c>
      <c r="M30" s="490"/>
      <c r="N30" s="508" t="s">
        <v>749</v>
      </c>
      <c r="O30" s="502" t="str">
        <f>"("&amp;ROUND(O29/$C$4%,1)&amp;")"</f>
        <v>(15.5)</v>
      </c>
      <c r="P30" s="503" t="str">
        <f>"("&amp;ROUND(P29/$D$4%,1)&amp;")"</f>
        <v>(20.9)</v>
      </c>
      <c r="Q30" s="509"/>
    </row>
    <row r="31" spans="1:16" ht="16.5" customHeight="1">
      <c r="A31" s="496">
        <v>21</v>
      </c>
      <c r="B31" s="488">
        <f>SUM(C31:D31)</f>
        <v>978</v>
      </c>
      <c r="C31" s="488">
        <v>490</v>
      </c>
      <c r="D31" s="489">
        <v>488</v>
      </c>
      <c r="E31" s="487">
        <v>56</v>
      </c>
      <c r="F31" s="488">
        <f>SUM(G31:H31)</f>
        <v>1286</v>
      </c>
      <c r="G31" s="488">
        <v>647</v>
      </c>
      <c r="H31" s="489">
        <v>639</v>
      </c>
      <c r="I31" s="496">
        <v>91</v>
      </c>
      <c r="J31" s="488">
        <f>SUM(K31:L31)</f>
        <v>106</v>
      </c>
      <c r="K31" s="505">
        <v>27</v>
      </c>
      <c r="L31" s="506">
        <v>79</v>
      </c>
      <c r="M31" s="496"/>
      <c r="N31" s="500"/>
      <c r="O31" s="500"/>
      <c r="P31" s="501"/>
    </row>
    <row r="32" spans="1:16" ht="16.5" customHeight="1">
      <c r="A32" s="496">
        <v>22</v>
      </c>
      <c r="B32" s="488">
        <f>SUM(C32:D32)</f>
        <v>1108</v>
      </c>
      <c r="C32" s="488">
        <v>534</v>
      </c>
      <c r="D32" s="489">
        <v>574</v>
      </c>
      <c r="E32" s="487">
        <v>57</v>
      </c>
      <c r="F32" s="488">
        <f>SUM(G32:H32)</f>
        <v>1203</v>
      </c>
      <c r="G32" s="488">
        <v>607</v>
      </c>
      <c r="H32" s="489">
        <v>596</v>
      </c>
      <c r="I32" s="496">
        <v>92</v>
      </c>
      <c r="J32" s="488">
        <f>SUM(K32:L32)</f>
        <v>74</v>
      </c>
      <c r="K32" s="505">
        <v>20</v>
      </c>
      <c r="L32" s="506">
        <v>54</v>
      </c>
      <c r="M32" s="493" t="s">
        <v>750</v>
      </c>
      <c r="N32" s="488">
        <f>SUM(N18:N19)</f>
        <v>9971</v>
      </c>
      <c r="O32" s="488">
        <f>SUM(O18:O19)</f>
        <v>4594</v>
      </c>
      <c r="P32" s="489">
        <f>SUM(P18:P19)</f>
        <v>5377</v>
      </c>
    </row>
    <row r="33" spans="1:16" ht="16.5" customHeight="1">
      <c r="A33" s="496">
        <v>23</v>
      </c>
      <c r="B33" s="488">
        <f>SUM(C33:D33)</f>
        <v>1167</v>
      </c>
      <c r="C33" s="488">
        <v>577</v>
      </c>
      <c r="D33" s="489">
        <v>590</v>
      </c>
      <c r="E33" s="487">
        <v>58</v>
      </c>
      <c r="F33" s="488">
        <f>SUM(G33:H33)</f>
        <v>1198</v>
      </c>
      <c r="G33" s="488">
        <v>601</v>
      </c>
      <c r="H33" s="489">
        <v>597</v>
      </c>
      <c r="I33" s="496">
        <v>93</v>
      </c>
      <c r="J33" s="488">
        <f>SUM(K33:L33)</f>
        <v>50</v>
      </c>
      <c r="K33" s="505">
        <v>12</v>
      </c>
      <c r="L33" s="506">
        <v>38</v>
      </c>
      <c r="M33" s="510" t="s">
        <v>523</v>
      </c>
      <c r="N33" s="488">
        <f>SUM(N20:N22)</f>
        <v>7201</v>
      </c>
      <c r="O33" s="488">
        <f>SUM(O20:O22)</f>
        <v>2621</v>
      </c>
      <c r="P33" s="489">
        <f>SUM(P20:P22)</f>
        <v>4580</v>
      </c>
    </row>
    <row r="34" spans="1:16" ht="16.5" customHeight="1">
      <c r="A34" s="496">
        <v>24</v>
      </c>
      <c r="B34" s="488">
        <f>SUM(C34:D34)</f>
        <v>1260</v>
      </c>
      <c r="C34" s="488">
        <v>645</v>
      </c>
      <c r="D34" s="489">
        <v>615</v>
      </c>
      <c r="E34" s="487">
        <v>59</v>
      </c>
      <c r="F34" s="488">
        <f>SUM(G34:H34)</f>
        <v>1137</v>
      </c>
      <c r="G34" s="488">
        <v>588</v>
      </c>
      <c r="H34" s="489">
        <v>549</v>
      </c>
      <c r="I34" s="496">
        <v>94</v>
      </c>
      <c r="J34" s="488">
        <f>SUM(K34:L34)</f>
        <v>28</v>
      </c>
      <c r="K34" s="505">
        <v>5</v>
      </c>
      <c r="L34" s="506">
        <v>23</v>
      </c>
      <c r="M34" s="497"/>
      <c r="N34" s="498"/>
      <c r="O34" s="498"/>
      <c r="P34" s="499"/>
    </row>
    <row r="35" spans="1:16" ht="16.5" customHeight="1">
      <c r="A35" s="493" t="s">
        <v>275</v>
      </c>
      <c r="B35" s="488">
        <f>SUM(B36:B40)</f>
        <v>7013</v>
      </c>
      <c r="C35" s="488">
        <f>SUM(C36:C40)</f>
        <v>3536</v>
      </c>
      <c r="D35" s="489">
        <f>SUM(D36:D40)</f>
        <v>3477</v>
      </c>
      <c r="E35" s="494" t="s">
        <v>297</v>
      </c>
      <c r="F35" s="488">
        <f>SUM(F36:F40)</f>
        <v>5210</v>
      </c>
      <c r="G35" s="488">
        <f>SUM(G36:G40)</f>
        <v>2585</v>
      </c>
      <c r="H35" s="489">
        <f>SUM(H36:H40)</f>
        <v>2625</v>
      </c>
      <c r="I35" s="493" t="s">
        <v>726</v>
      </c>
      <c r="J35" s="488">
        <f>SUM(J36:J40)</f>
        <v>84</v>
      </c>
      <c r="K35" s="505">
        <f>SUM(K36:K40)</f>
        <v>20</v>
      </c>
      <c r="L35" s="506">
        <f>SUM(L36:L40)</f>
        <v>64</v>
      </c>
      <c r="M35" s="496"/>
      <c r="N35" s="500"/>
      <c r="O35" s="500"/>
      <c r="P35" s="501"/>
    </row>
    <row r="36" spans="1:16" ht="16.5" customHeight="1">
      <c r="A36" s="496">
        <v>25</v>
      </c>
      <c r="B36" s="488">
        <f>SUM(C36:D36)</f>
        <v>1317</v>
      </c>
      <c r="C36" s="488">
        <v>665</v>
      </c>
      <c r="D36" s="489">
        <v>652</v>
      </c>
      <c r="E36" s="487">
        <v>60</v>
      </c>
      <c r="F36" s="488">
        <f>SUM(G36:H36)</f>
        <v>1094</v>
      </c>
      <c r="G36" s="488">
        <v>563</v>
      </c>
      <c r="H36" s="489">
        <v>531</v>
      </c>
      <c r="I36" s="496">
        <v>95</v>
      </c>
      <c r="J36" s="488">
        <f aca="true" t="shared" si="0" ref="J36:J42">SUM(K36:L36)</f>
        <v>31</v>
      </c>
      <c r="K36" s="505">
        <v>9</v>
      </c>
      <c r="L36" s="506">
        <v>22</v>
      </c>
      <c r="M36" s="511" t="s">
        <v>298</v>
      </c>
      <c r="N36" s="512">
        <v>41.4</v>
      </c>
      <c r="O36" s="512">
        <v>40.1</v>
      </c>
      <c r="P36" s="513">
        <v>42.6</v>
      </c>
    </row>
    <row r="37" spans="1:16" ht="16.5" customHeight="1">
      <c r="A37" s="496">
        <v>26</v>
      </c>
      <c r="B37" s="488">
        <f>SUM(C37:D37)</f>
        <v>1388</v>
      </c>
      <c r="C37" s="488">
        <v>699</v>
      </c>
      <c r="D37" s="489">
        <v>689</v>
      </c>
      <c r="E37" s="487">
        <v>61</v>
      </c>
      <c r="F37" s="488">
        <f>SUM(G37:H37)</f>
        <v>932</v>
      </c>
      <c r="G37" s="488">
        <v>459</v>
      </c>
      <c r="H37" s="489">
        <v>473</v>
      </c>
      <c r="I37" s="496">
        <v>96</v>
      </c>
      <c r="J37" s="488">
        <f t="shared" si="0"/>
        <v>17</v>
      </c>
      <c r="K37" s="505">
        <v>3</v>
      </c>
      <c r="L37" s="506">
        <v>14</v>
      </c>
      <c r="M37" s="511" t="s">
        <v>299</v>
      </c>
      <c r="N37" s="488"/>
      <c r="O37" s="512">
        <v>97.5</v>
      </c>
      <c r="P37" s="513">
        <v>100</v>
      </c>
    </row>
    <row r="38" spans="1:16" ht="16.5" customHeight="1">
      <c r="A38" s="496">
        <v>27</v>
      </c>
      <c r="B38" s="488">
        <f>SUM(C38:D38)</f>
        <v>1558</v>
      </c>
      <c r="C38" s="488">
        <v>770</v>
      </c>
      <c r="D38" s="489">
        <v>788</v>
      </c>
      <c r="E38" s="487">
        <v>62</v>
      </c>
      <c r="F38" s="488">
        <f>SUM(G38:H38)</f>
        <v>1033</v>
      </c>
      <c r="G38" s="488">
        <v>492</v>
      </c>
      <c r="H38" s="489">
        <v>541</v>
      </c>
      <c r="I38" s="496">
        <v>97</v>
      </c>
      <c r="J38" s="488">
        <f t="shared" si="0"/>
        <v>16</v>
      </c>
      <c r="K38" s="505">
        <v>4</v>
      </c>
      <c r="L38" s="506">
        <v>12</v>
      </c>
      <c r="M38" s="496"/>
      <c r="N38" s="500"/>
      <c r="O38" s="500"/>
      <c r="P38" s="501"/>
    </row>
    <row r="39" spans="1:16" ht="16.5" customHeight="1">
      <c r="A39" s="496">
        <v>28</v>
      </c>
      <c r="B39" s="488">
        <f>SUM(C39:D39)</f>
        <v>1392</v>
      </c>
      <c r="C39" s="488">
        <v>704</v>
      </c>
      <c r="D39" s="489">
        <v>688</v>
      </c>
      <c r="E39" s="487">
        <v>63</v>
      </c>
      <c r="F39" s="488">
        <f>SUM(G39:H39)</f>
        <v>1061</v>
      </c>
      <c r="G39" s="488">
        <v>535</v>
      </c>
      <c r="H39" s="489">
        <v>526</v>
      </c>
      <c r="I39" s="496">
        <v>98</v>
      </c>
      <c r="J39" s="488">
        <f t="shared" si="0"/>
        <v>13</v>
      </c>
      <c r="K39" s="505">
        <v>2</v>
      </c>
      <c r="L39" s="506">
        <v>11</v>
      </c>
      <c r="M39" s="496"/>
      <c r="N39" s="500"/>
      <c r="O39" s="500"/>
      <c r="P39" s="501"/>
    </row>
    <row r="40" spans="1:16" ht="16.5" customHeight="1">
      <c r="A40" s="496">
        <v>29</v>
      </c>
      <c r="B40" s="488">
        <f>SUM(C40:D40)</f>
        <v>1358</v>
      </c>
      <c r="C40" s="488">
        <v>698</v>
      </c>
      <c r="D40" s="489">
        <v>660</v>
      </c>
      <c r="E40" s="487">
        <v>64</v>
      </c>
      <c r="F40" s="488">
        <f>SUM(G40:H40)</f>
        <v>1090</v>
      </c>
      <c r="G40" s="488">
        <v>536</v>
      </c>
      <c r="H40" s="489">
        <v>554</v>
      </c>
      <c r="I40" s="496">
        <v>99</v>
      </c>
      <c r="J40" s="488">
        <f t="shared" si="0"/>
        <v>7</v>
      </c>
      <c r="K40" s="505">
        <v>2</v>
      </c>
      <c r="L40" s="506">
        <v>5</v>
      </c>
      <c r="M40" s="496"/>
      <c r="N40" s="500"/>
      <c r="O40" s="500"/>
      <c r="P40" s="501"/>
    </row>
    <row r="41" spans="1:16" ht="16.5" customHeight="1">
      <c r="A41" s="495" t="s">
        <v>300</v>
      </c>
      <c r="B41" s="488">
        <f>SUM(B42:B46)</f>
        <v>6214</v>
      </c>
      <c r="C41" s="488">
        <f>SUM(C42:C46)</f>
        <v>3209</v>
      </c>
      <c r="D41" s="489">
        <f>SUM(D42:D46)</f>
        <v>3005</v>
      </c>
      <c r="E41" s="494" t="s">
        <v>281</v>
      </c>
      <c r="F41" s="488">
        <f>SUM(F42:F46)</f>
        <v>5150</v>
      </c>
      <c r="G41" s="488">
        <f>SUM(G42:G46)</f>
        <v>2448</v>
      </c>
      <c r="H41" s="489">
        <f>SUM(H42:H46)</f>
        <v>2702</v>
      </c>
      <c r="I41" s="493" t="s">
        <v>753</v>
      </c>
      <c r="J41" s="488">
        <f t="shared" si="0"/>
        <v>6</v>
      </c>
      <c r="K41" s="505">
        <v>2</v>
      </c>
      <c r="L41" s="506">
        <v>4</v>
      </c>
      <c r="M41" s="511"/>
      <c r="N41" s="488"/>
      <c r="O41" s="512"/>
      <c r="P41" s="513"/>
    </row>
    <row r="42" spans="1:16" ht="16.5" customHeight="1">
      <c r="A42" s="490">
        <v>30</v>
      </c>
      <c r="B42" s="488">
        <f>SUM(C42:D42)</f>
        <v>1309</v>
      </c>
      <c r="C42" s="488">
        <v>672</v>
      </c>
      <c r="D42" s="489">
        <v>637</v>
      </c>
      <c r="E42" s="487">
        <v>65</v>
      </c>
      <c r="F42" s="488">
        <f>SUM(G42:H42)</f>
        <v>1033</v>
      </c>
      <c r="G42" s="488">
        <v>506</v>
      </c>
      <c r="H42" s="489">
        <v>527</v>
      </c>
      <c r="I42" s="495" t="s">
        <v>477</v>
      </c>
      <c r="J42" s="488">
        <f t="shared" si="0"/>
        <v>73</v>
      </c>
      <c r="K42" s="505">
        <v>41</v>
      </c>
      <c r="L42" s="506">
        <v>32</v>
      </c>
      <c r="M42" s="511"/>
      <c r="N42" s="488"/>
      <c r="O42" s="512"/>
      <c r="P42" s="513"/>
    </row>
    <row r="43" spans="1:16" ht="16.5" customHeight="1">
      <c r="A43" s="490">
        <v>31</v>
      </c>
      <c r="B43" s="488">
        <f>SUM(C43:D43)</f>
        <v>1351</v>
      </c>
      <c r="C43" s="488">
        <v>719</v>
      </c>
      <c r="D43" s="489">
        <v>632</v>
      </c>
      <c r="E43" s="487">
        <v>66</v>
      </c>
      <c r="F43" s="488">
        <f>SUM(G43:H43)</f>
        <v>1045</v>
      </c>
      <c r="G43" s="488">
        <v>496</v>
      </c>
      <c r="H43" s="489">
        <v>549</v>
      </c>
      <c r="I43" s="495"/>
      <c r="J43" s="488"/>
      <c r="K43" s="488"/>
      <c r="L43" s="491"/>
      <c r="M43" s="511"/>
      <c r="N43" s="488"/>
      <c r="O43" s="512"/>
      <c r="P43" s="513"/>
    </row>
    <row r="44" spans="1:16" ht="16.5" customHeight="1">
      <c r="A44" s="490">
        <v>32</v>
      </c>
      <c r="B44" s="488">
        <f>SUM(C44:D44)</f>
        <v>1275</v>
      </c>
      <c r="C44" s="488">
        <v>659</v>
      </c>
      <c r="D44" s="489">
        <v>616</v>
      </c>
      <c r="E44" s="487">
        <v>67</v>
      </c>
      <c r="F44" s="488">
        <f>SUM(G44:H44)</f>
        <v>990</v>
      </c>
      <c r="G44" s="488">
        <v>455</v>
      </c>
      <c r="H44" s="489">
        <v>535</v>
      </c>
      <c r="I44" s="495"/>
      <c r="J44" s="488"/>
      <c r="K44" s="488"/>
      <c r="L44" s="491"/>
      <c r="M44" s="511"/>
      <c r="N44" s="488"/>
      <c r="O44" s="512"/>
      <c r="P44" s="513"/>
    </row>
    <row r="45" spans="1:16" ht="16.5" customHeight="1">
      <c r="A45" s="490">
        <v>33</v>
      </c>
      <c r="B45" s="488">
        <f>SUM(C45:D45)</f>
        <v>1296</v>
      </c>
      <c r="C45" s="488">
        <v>648</v>
      </c>
      <c r="D45" s="489">
        <v>648</v>
      </c>
      <c r="E45" s="487">
        <v>68</v>
      </c>
      <c r="F45" s="488">
        <f>SUM(G45:H45)</f>
        <v>1011</v>
      </c>
      <c r="G45" s="488">
        <v>492</v>
      </c>
      <c r="H45" s="489">
        <v>519</v>
      </c>
      <c r="I45" s="495"/>
      <c r="J45" s="488"/>
      <c r="K45" s="488"/>
      <c r="L45" s="491"/>
      <c r="M45" s="511"/>
      <c r="N45" s="488"/>
      <c r="O45" s="512"/>
      <c r="P45" s="513"/>
    </row>
    <row r="46" spans="1:16" ht="16.5" customHeight="1">
      <c r="A46" s="514">
        <v>34</v>
      </c>
      <c r="B46" s="515">
        <f>SUM(C46:D46)</f>
        <v>983</v>
      </c>
      <c r="C46" s="515">
        <v>511</v>
      </c>
      <c r="D46" s="516">
        <v>472</v>
      </c>
      <c r="E46" s="517">
        <v>69</v>
      </c>
      <c r="F46" s="515">
        <f>SUM(G46:H46)</f>
        <v>1071</v>
      </c>
      <c r="G46" s="515">
        <v>499</v>
      </c>
      <c r="H46" s="516">
        <v>572</v>
      </c>
      <c r="I46" s="518"/>
      <c r="J46" s="498"/>
      <c r="K46" s="498"/>
      <c r="L46" s="519"/>
      <c r="M46" s="518"/>
      <c r="N46" s="498"/>
      <c r="O46" s="498"/>
      <c r="P46" s="499"/>
    </row>
    <row r="47" spans="1:13" s="476" customFormat="1" ht="16.5" customHeight="1">
      <c r="A47" s="476" t="s">
        <v>408</v>
      </c>
      <c r="B47" s="520"/>
      <c r="E47" s="475"/>
      <c r="I47" s="475"/>
      <c r="M47" s="475"/>
    </row>
    <row r="48" spans="1:13" s="476" customFormat="1" ht="16.5" customHeight="1">
      <c r="A48" s="476" t="s">
        <v>306</v>
      </c>
      <c r="E48" s="475"/>
      <c r="I48" s="475"/>
      <c r="M48" s="475"/>
    </row>
  </sheetData>
  <mergeCells count="2">
    <mergeCell ref="A1:H1"/>
    <mergeCell ref="I1:P1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14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12.125" style="459" customWidth="1"/>
    <col min="2" max="2" width="8.125" style="584" customWidth="1"/>
    <col min="3" max="5" width="6.125" style="459" customWidth="1"/>
    <col min="6" max="6" width="6.875" style="584" customWidth="1"/>
    <col min="7" max="16" width="6.125" style="459" customWidth="1"/>
    <col min="17" max="17" width="6.125" style="584" customWidth="1"/>
    <col min="18" max="25" width="6.125" style="459" customWidth="1"/>
    <col min="26" max="26" width="7.875" style="584" customWidth="1"/>
    <col min="27" max="16384" width="11.75390625" style="459" customWidth="1"/>
  </cols>
  <sheetData>
    <row r="1" spans="1:27" ht="23.25" customHeight="1">
      <c r="A1" s="713" t="s">
        <v>755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N1" s="471" t="s">
        <v>747</v>
      </c>
      <c r="O1" s="714" t="s">
        <v>774</v>
      </c>
      <c r="P1" s="714"/>
      <c r="Q1" s="714"/>
      <c r="R1" s="714"/>
      <c r="S1" s="473" t="s">
        <v>747</v>
      </c>
      <c r="U1" s="460"/>
      <c r="Z1" s="588" t="s">
        <v>746</v>
      </c>
      <c r="AA1" s="462"/>
    </row>
    <row r="2" spans="1:27" ht="12.75" customHeight="1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N2" s="471"/>
      <c r="O2" s="589"/>
      <c r="P2" s="589"/>
      <c r="Q2" s="589"/>
      <c r="R2" s="589"/>
      <c r="S2" s="473"/>
      <c r="U2" s="460"/>
      <c r="X2" s="460"/>
      <c r="Y2" s="460"/>
      <c r="Z2" s="588"/>
      <c r="AA2" s="462"/>
    </row>
    <row r="3" spans="1:26" s="463" customFormat="1" ht="21" customHeight="1">
      <c r="A3" s="594"/>
      <c r="B3" s="595" t="s">
        <v>773</v>
      </c>
      <c r="C3" s="590" t="s">
        <v>291</v>
      </c>
      <c r="D3" s="590" t="s">
        <v>271</v>
      </c>
      <c r="E3" s="590" t="s">
        <v>272</v>
      </c>
      <c r="F3" s="595" t="s">
        <v>723</v>
      </c>
      <c r="G3" s="590" t="s">
        <v>273</v>
      </c>
      <c r="H3" s="590" t="s">
        <v>274</v>
      </c>
      <c r="I3" s="590" t="s">
        <v>275</v>
      </c>
      <c r="J3" s="590" t="s">
        <v>292</v>
      </c>
      <c r="K3" s="590" t="s">
        <v>276</v>
      </c>
      <c r="L3" s="527" t="s">
        <v>277</v>
      </c>
      <c r="M3" s="523" t="s">
        <v>278</v>
      </c>
      <c r="N3" s="590" t="s">
        <v>279</v>
      </c>
      <c r="O3" s="590" t="s">
        <v>280</v>
      </c>
      <c r="P3" s="590" t="s">
        <v>293</v>
      </c>
      <c r="Q3" s="591" t="s">
        <v>771</v>
      </c>
      <c r="R3" s="590" t="s">
        <v>281</v>
      </c>
      <c r="S3" s="590" t="s">
        <v>282</v>
      </c>
      <c r="T3" s="590" t="s">
        <v>283</v>
      </c>
      <c r="U3" s="590" t="s">
        <v>284</v>
      </c>
      <c r="V3" s="590" t="s">
        <v>724</v>
      </c>
      <c r="W3" s="590" t="s">
        <v>725</v>
      </c>
      <c r="X3" s="590" t="s">
        <v>726</v>
      </c>
      <c r="Y3" s="592" t="s">
        <v>727</v>
      </c>
      <c r="Z3" s="593" t="s">
        <v>772</v>
      </c>
    </row>
    <row r="4" spans="1:27" s="466" customFormat="1" ht="14.25" customHeight="1">
      <c r="A4" s="573" t="s">
        <v>728</v>
      </c>
      <c r="B4" s="572">
        <f>F4+Q4+Z4</f>
        <v>104309</v>
      </c>
      <c r="C4" s="572">
        <f>C5+C6</f>
        <v>4419</v>
      </c>
      <c r="D4" s="572">
        <f>D5+D6</f>
        <v>4947</v>
      </c>
      <c r="E4" s="572">
        <f>E5+E6</f>
        <v>5286</v>
      </c>
      <c r="F4" s="572">
        <f>SUM(C4:E4)</f>
        <v>14652</v>
      </c>
      <c r="G4" s="572">
        <f aca="true" t="shared" si="0" ref="G4:P4">G5+G6</f>
        <v>5798</v>
      </c>
      <c r="H4" s="572">
        <f t="shared" si="0"/>
        <v>5738</v>
      </c>
      <c r="I4" s="572">
        <f t="shared" si="0"/>
        <v>6245</v>
      </c>
      <c r="J4" s="572">
        <f t="shared" si="0"/>
        <v>7385</v>
      </c>
      <c r="K4" s="572">
        <f t="shared" si="0"/>
        <v>6904</v>
      </c>
      <c r="L4" s="574">
        <f t="shared" si="0"/>
        <v>6036</v>
      </c>
      <c r="M4" s="575">
        <f t="shared" si="0"/>
        <v>6577</v>
      </c>
      <c r="N4" s="572">
        <f t="shared" si="0"/>
        <v>7658</v>
      </c>
      <c r="O4" s="572">
        <f t="shared" si="0"/>
        <v>9131</v>
      </c>
      <c r="P4" s="572">
        <f t="shared" si="0"/>
        <v>6055</v>
      </c>
      <c r="Q4" s="572">
        <f>SUM(G4:P4)</f>
        <v>67527</v>
      </c>
      <c r="R4" s="572">
        <f aca="true" t="shared" si="1" ref="R4:X4">R5+R6</f>
        <v>5530</v>
      </c>
      <c r="S4" s="572">
        <f t="shared" si="1"/>
        <v>5347</v>
      </c>
      <c r="T4" s="572">
        <f t="shared" si="1"/>
        <v>5073</v>
      </c>
      <c r="U4" s="572">
        <f t="shared" si="1"/>
        <v>3562</v>
      </c>
      <c r="V4" s="572">
        <f t="shared" si="1"/>
        <v>1722</v>
      </c>
      <c r="W4" s="572">
        <f t="shared" si="1"/>
        <v>717</v>
      </c>
      <c r="X4" s="572">
        <f t="shared" si="1"/>
        <v>159</v>
      </c>
      <c r="Y4" s="572">
        <f>SUM(Y5:Y6)</f>
        <v>20</v>
      </c>
      <c r="Z4" s="574">
        <f>SUM(R4:Y4)</f>
        <v>22130</v>
      </c>
      <c r="AA4" s="465"/>
    </row>
    <row r="5" spans="1:27" s="466" customFormat="1" ht="14.25" customHeight="1">
      <c r="A5" s="578" t="s">
        <v>729</v>
      </c>
      <c r="B5" s="579">
        <f aca="true" t="shared" si="2" ref="B5:B51">F5+Q5+Z5</f>
        <v>51461</v>
      </c>
      <c r="C5" s="571">
        <f aca="true" t="shared" si="3" ref="C5:Z6">C8+C11+C14+C17+C20+C23+C26+C29+C32+C35+C38+C41+C44+C47+C50</f>
        <v>2213</v>
      </c>
      <c r="D5" s="571">
        <f t="shared" si="3"/>
        <v>2544</v>
      </c>
      <c r="E5" s="571">
        <f t="shared" si="3"/>
        <v>2741</v>
      </c>
      <c r="F5" s="571">
        <f t="shared" si="3"/>
        <v>7498</v>
      </c>
      <c r="G5" s="571">
        <f t="shared" si="3"/>
        <v>2967</v>
      </c>
      <c r="H5" s="571">
        <f t="shared" si="3"/>
        <v>2883</v>
      </c>
      <c r="I5" s="571">
        <f t="shared" si="3"/>
        <v>3229</v>
      </c>
      <c r="J5" s="571">
        <f t="shared" si="3"/>
        <v>3762</v>
      </c>
      <c r="K5" s="571">
        <f t="shared" si="3"/>
        <v>3568</v>
      </c>
      <c r="L5" s="580">
        <f t="shared" si="3"/>
        <v>3108</v>
      </c>
      <c r="M5" s="581">
        <f t="shared" si="3"/>
        <v>3378</v>
      </c>
      <c r="N5" s="571">
        <f t="shared" si="3"/>
        <v>3850</v>
      </c>
      <c r="O5" s="571">
        <f t="shared" si="3"/>
        <v>4818</v>
      </c>
      <c r="P5" s="571">
        <f t="shared" si="3"/>
        <v>3042</v>
      </c>
      <c r="Q5" s="571">
        <f t="shared" si="3"/>
        <v>34605</v>
      </c>
      <c r="R5" s="571">
        <f t="shared" si="3"/>
        <v>2724</v>
      </c>
      <c r="S5" s="571">
        <f t="shared" si="3"/>
        <v>2474</v>
      </c>
      <c r="T5" s="571">
        <f t="shared" si="3"/>
        <v>2098</v>
      </c>
      <c r="U5" s="571">
        <f t="shared" si="3"/>
        <v>1345</v>
      </c>
      <c r="V5" s="571">
        <f t="shared" si="3"/>
        <v>508</v>
      </c>
      <c r="W5" s="571">
        <f t="shared" si="3"/>
        <v>169</v>
      </c>
      <c r="X5" s="571">
        <f t="shared" si="3"/>
        <v>36</v>
      </c>
      <c r="Y5" s="571">
        <f t="shared" si="3"/>
        <v>4</v>
      </c>
      <c r="Z5" s="580">
        <f t="shared" si="3"/>
        <v>9358</v>
      </c>
      <c r="AA5" s="465"/>
    </row>
    <row r="6" spans="1:27" s="466" customFormat="1" ht="14.25" customHeight="1">
      <c r="A6" s="578" t="s">
        <v>730</v>
      </c>
      <c r="B6" s="579">
        <f t="shared" si="2"/>
        <v>52848</v>
      </c>
      <c r="C6" s="571">
        <f t="shared" si="3"/>
        <v>2206</v>
      </c>
      <c r="D6" s="571">
        <f t="shared" si="3"/>
        <v>2403</v>
      </c>
      <c r="E6" s="571">
        <f t="shared" si="3"/>
        <v>2545</v>
      </c>
      <c r="F6" s="571">
        <f t="shared" si="3"/>
        <v>7154</v>
      </c>
      <c r="G6" s="571">
        <f t="shared" si="3"/>
        <v>2831</v>
      </c>
      <c r="H6" s="571">
        <f t="shared" si="3"/>
        <v>2855</v>
      </c>
      <c r="I6" s="571">
        <f t="shared" si="3"/>
        <v>3016</v>
      </c>
      <c r="J6" s="571">
        <f t="shared" si="3"/>
        <v>3623</v>
      </c>
      <c r="K6" s="571">
        <f t="shared" si="3"/>
        <v>3336</v>
      </c>
      <c r="L6" s="580">
        <f t="shared" si="3"/>
        <v>2928</v>
      </c>
      <c r="M6" s="581">
        <f t="shared" si="3"/>
        <v>3199</v>
      </c>
      <c r="N6" s="571">
        <f t="shared" si="3"/>
        <v>3808</v>
      </c>
      <c r="O6" s="571">
        <f t="shared" si="3"/>
        <v>4313</v>
      </c>
      <c r="P6" s="571">
        <f t="shared" si="3"/>
        <v>3013</v>
      </c>
      <c r="Q6" s="571">
        <f t="shared" si="3"/>
        <v>32922</v>
      </c>
      <c r="R6" s="571">
        <f t="shared" si="3"/>
        <v>2806</v>
      </c>
      <c r="S6" s="571">
        <f t="shared" si="3"/>
        <v>2873</v>
      </c>
      <c r="T6" s="571">
        <f t="shared" si="3"/>
        <v>2975</v>
      </c>
      <c r="U6" s="571">
        <f t="shared" si="3"/>
        <v>2217</v>
      </c>
      <c r="V6" s="571">
        <f t="shared" si="3"/>
        <v>1214</v>
      </c>
      <c r="W6" s="571">
        <f t="shared" si="3"/>
        <v>548</v>
      </c>
      <c r="X6" s="571">
        <f t="shared" si="3"/>
        <v>123</v>
      </c>
      <c r="Y6" s="571">
        <f t="shared" si="3"/>
        <v>16</v>
      </c>
      <c r="Z6" s="580">
        <f t="shared" si="3"/>
        <v>12772</v>
      </c>
      <c r="AA6" s="465"/>
    </row>
    <row r="7" spans="1:27" s="466" customFormat="1" ht="14.25" customHeight="1">
      <c r="A7" s="524" t="s">
        <v>731</v>
      </c>
      <c r="B7" s="572">
        <f t="shared" si="2"/>
        <v>24493</v>
      </c>
      <c r="C7" s="467">
        <f>C8+C9</f>
        <v>982</v>
      </c>
      <c r="D7" s="467">
        <f>D8+D9</f>
        <v>1036</v>
      </c>
      <c r="E7" s="467">
        <f>E8+E9</f>
        <v>1169</v>
      </c>
      <c r="F7" s="572">
        <f aca="true" t="shared" si="4" ref="F7:F51">SUM(C7:E7)</f>
        <v>3187</v>
      </c>
      <c r="G7" s="467">
        <f aca="true" t="shared" si="5" ref="G7:P7">G8+G9</f>
        <v>1253</v>
      </c>
      <c r="H7" s="467">
        <f t="shared" si="5"/>
        <v>1212</v>
      </c>
      <c r="I7" s="467">
        <f t="shared" si="5"/>
        <v>1375</v>
      </c>
      <c r="J7" s="467">
        <f t="shared" si="5"/>
        <v>1640</v>
      </c>
      <c r="K7" s="467">
        <f t="shared" si="5"/>
        <v>1567</v>
      </c>
      <c r="L7" s="528">
        <f t="shared" si="5"/>
        <v>1399</v>
      </c>
      <c r="M7" s="529">
        <f t="shared" si="5"/>
        <v>1481</v>
      </c>
      <c r="N7" s="467">
        <f t="shared" si="5"/>
        <v>1687</v>
      </c>
      <c r="O7" s="467">
        <f t="shared" si="5"/>
        <v>2075</v>
      </c>
      <c r="P7" s="467">
        <f t="shared" si="5"/>
        <v>1558</v>
      </c>
      <c r="Q7" s="572">
        <f aca="true" t="shared" si="6" ref="Q7:Q42">SUM(G7:P7)</f>
        <v>15247</v>
      </c>
      <c r="R7" s="467">
        <f aca="true" t="shared" si="7" ref="R7:Y7">R8+R9</f>
        <v>1461</v>
      </c>
      <c r="S7" s="467">
        <f t="shared" si="7"/>
        <v>1522</v>
      </c>
      <c r="T7" s="467">
        <f t="shared" si="7"/>
        <v>1481</v>
      </c>
      <c r="U7" s="467">
        <f t="shared" si="7"/>
        <v>883</v>
      </c>
      <c r="V7" s="467">
        <f t="shared" si="7"/>
        <v>471</v>
      </c>
      <c r="W7" s="467">
        <f t="shared" si="7"/>
        <v>184</v>
      </c>
      <c r="X7" s="467">
        <f t="shared" si="7"/>
        <v>56</v>
      </c>
      <c r="Y7" s="467">
        <f t="shared" si="7"/>
        <v>1</v>
      </c>
      <c r="Z7" s="574">
        <f aca="true" t="shared" si="8" ref="Z7:Z51">SUM(R7:Y7)</f>
        <v>6059</v>
      </c>
      <c r="AA7" s="465"/>
    </row>
    <row r="8" spans="1:27" s="466" customFormat="1" ht="14.25" customHeight="1">
      <c r="A8" s="525" t="s">
        <v>729</v>
      </c>
      <c r="B8" s="579">
        <f t="shared" si="2"/>
        <v>11790</v>
      </c>
      <c r="C8" s="469">
        <v>487</v>
      </c>
      <c r="D8" s="469">
        <v>527</v>
      </c>
      <c r="E8" s="469">
        <v>599</v>
      </c>
      <c r="F8" s="579">
        <f t="shared" si="4"/>
        <v>1613</v>
      </c>
      <c r="G8" s="469">
        <v>644</v>
      </c>
      <c r="H8" s="469">
        <v>584</v>
      </c>
      <c r="I8" s="469">
        <v>690</v>
      </c>
      <c r="J8" s="469">
        <v>821</v>
      </c>
      <c r="K8" s="469">
        <v>806</v>
      </c>
      <c r="L8" s="530">
        <v>696</v>
      </c>
      <c r="M8" s="531">
        <v>744</v>
      </c>
      <c r="N8" s="469">
        <v>853</v>
      </c>
      <c r="O8" s="469">
        <v>1073</v>
      </c>
      <c r="P8" s="469">
        <v>743</v>
      </c>
      <c r="Q8" s="579">
        <f t="shared" si="6"/>
        <v>7654</v>
      </c>
      <c r="R8" s="469">
        <v>698</v>
      </c>
      <c r="S8" s="469">
        <v>653</v>
      </c>
      <c r="T8" s="469">
        <v>631</v>
      </c>
      <c r="U8" s="469">
        <v>333</v>
      </c>
      <c r="V8" s="469">
        <v>143</v>
      </c>
      <c r="W8" s="469">
        <v>55</v>
      </c>
      <c r="X8" s="469">
        <v>10</v>
      </c>
      <c r="Y8" s="469">
        <v>0</v>
      </c>
      <c r="Z8" s="585">
        <f t="shared" si="8"/>
        <v>2523</v>
      </c>
      <c r="AA8" s="465"/>
    </row>
    <row r="9" spans="1:27" s="466" customFormat="1" ht="14.25" customHeight="1">
      <c r="A9" s="526" t="s">
        <v>730</v>
      </c>
      <c r="B9" s="582">
        <f t="shared" si="2"/>
        <v>12703</v>
      </c>
      <c r="C9" s="470">
        <v>495</v>
      </c>
      <c r="D9" s="470">
        <v>509</v>
      </c>
      <c r="E9" s="470">
        <v>570</v>
      </c>
      <c r="F9" s="582">
        <f t="shared" si="4"/>
        <v>1574</v>
      </c>
      <c r="G9" s="470">
        <v>609</v>
      </c>
      <c r="H9" s="470">
        <v>628</v>
      </c>
      <c r="I9" s="470">
        <v>685</v>
      </c>
      <c r="J9" s="470">
        <v>819</v>
      </c>
      <c r="K9" s="470">
        <v>761</v>
      </c>
      <c r="L9" s="532">
        <v>703</v>
      </c>
      <c r="M9" s="533">
        <v>737</v>
      </c>
      <c r="N9" s="470">
        <v>834</v>
      </c>
      <c r="O9" s="470">
        <v>1002</v>
      </c>
      <c r="P9" s="470">
        <v>815</v>
      </c>
      <c r="Q9" s="582">
        <f t="shared" si="6"/>
        <v>7593</v>
      </c>
      <c r="R9" s="470">
        <v>763</v>
      </c>
      <c r="S9" s="470">
        <v>869</v>
      </c>
      <c r="T9" s="470">
        <v>850</v>
      </c>
      <c r="U9" s="470">
        <v>550</v>
      </c>
      <c r="V9" s="470">
        <v>328</v>
      </c>
      <c r="W9" s="470">
        <v>129</v>
      </c>
      <c r="X9" s="470">
        <v>46</v>
      </c>
      <c r="Y9" s="470">
        <v>1</v>
      </c>
      <c r="Z9" s="586">
        <f t="shared" si="8"/>
        <v>3536</v>
      </c>
      <c r="AA9" s="465"/>
    </row>
    <row r="10" spans="1:27" s="466" customFormat="1" ht="14.25" customHeight="1">
      <c r="A10" s="525" t="s">
        <v>732</v>
      </c>
      <c r="B10" s="579">
        <f t="shared" si="2"/>
        <v>14188</v>
      </c>
      <c r="C10" s="468">
        <f>C11+C12</f>
        <v>616</v>
      </c>
      <c r="D10" s="468">
        <f>D11+D12</f>
        <v>731</v>
      </c>
      <c r="E10" s="468">
        <f>E11+E12</f>
        <v>737</v>
      </c>
      <c r="F10" s="579">
        <f t="shared" si="4"/>
        <v>2084</v>
      </c>
      <c r="G10" s="468">
        <f aca="true" t="shared" si="9" ref="G10:P10">G11+G12</f>
        <v>825</v>
      </c>
      <c r="H10" s="468">
        <f t="shared" si="9"/>
        <v>807</v>
      </c>
      <c r="I10" s="468">
        <f t="shared" si="9"/>
        <v>868</v>
      </c>
      <c r="J10" s="468">
        <f t="shared" si="9"/>
        <v>1038</v>
      </c>
      <c r="K10" s="468">
        <f t="shared" si="9"/>
        <v>1029</v>
      </c>
      <c r="L10" s="534">
        <f t="shared" si="9"/>
        <v>872</v>
      </c>
      <c r="M10" s="535">
        <f t="shared" si="9"/>
        <v>939</v>
      </c>
      <c r="N10" s="468">
        <f t="shared" si="9"/>
        <v>1067</v>
      </c>
      <c r="O10" s="468">
        <f t="shared" si="9"/>
        <v>1223</v>
      </c>
      <c r="P10" s="468">
        <f t="shared" si="9"/>
        <v>805</v>
      </c>
      <c r="Q10" s="579">
        <f t="shared" si="6"/>
        <v>9473</v>
      </c>
      <c r="R10" s="468">
        <f aca="true" t="shared" si="10" ref="R10:Y10">R11+R12</f>
        <v>692</v>
      </c>
      <c r="S10" s="468">
        <f t="shared" si="10"/>
        <v>646</v>
      </c>
      <c r="T10" s="468">
        <f t="shared" si="10"/>
        <v>608</v>
      </c>
      <c r="U10" s="468">
        <f t="shared" si="10"/>
        <v>405</v>
      </c>
      <c r="V10" s="468">
        <f t="shared" si="10"/>
        <v>172</v>
      </c>
      <c r="W10" s="468">
        <f t="shared" si="10"/>
        <v>86</v>
      </c>
      <c r="X10" s="468">
        <f t="shared" si="10"/>
        <v>21</v>
      </c>
      <c r="Y10" s="468">
        <f t="shared" si="10"/>
        <v>1</v>
      </c>
      <c r="Z10" s="585">
        <f t="shared" si="8"/>
        <v>2631</v>
      </c>
      <c r="AA10" s="465"/>
    </row>
    <row r="11" spans="1:27" s="466" customFormat="1" ht="14.25" customHeight="1">
      <c r="A11" s="525" t="s">
        <v>729</v>
      </c>
      <c r="B11" s="579">
        <f t="shared" si="2"/>
        <v>7107</v>
      </c>
      <c r="C11" s="469">
        <v>323</v>
      </c>
      <c r="D11" s="469">
        <v>385</v>
      </c>
      <c r="E11" s="469">
        <v>375</v>
      </c>
      <c r="F11" s="579">
        <f t="shared" si="4"/>
        <v>1083</v>
      </c>
      <c r="G11" s="469">
        <v>417</v>
      </c>
      <c r="H11" s="469">
        <v>422</v>
      </c>
      <c r="I11" s="469">
        <v>462</v>
      </c>
      <c r="J11" s="469">
        <v>530</v>
      </c>
      <c r="K11" s="469">
        <v>538</v>
      </c>
      <c r="L11" s="530">
        <v>454</v>
      </c>
      <c r="M11" s="531">
        <v>492</v>
      </c>
      <c r="N11" s="469">
        <v>542</v>
      </c>
      <c r="O11" s="469">
        <v>650</v>
      </c>
      <c r="P11" s="469">
        <v>417</v>
      </c>
      <c r="Q11" s="579">
        <f t="shared" si="6"/>
        <v>4924</v>
      </c>
      <c r="R11" s="469">
        <v>338</v>
      </c>
      <c r="S11" s="469">
        <v>297</v>
      </c>
      <c r="T11" s="469">
        <v>255</v>
      </c>
      <c r="U11" s="469">
        <v>147</v>
      </c>
      <c r="V11" s="469">
        <v>41</v>
      </c>
      <c r="W11" s="469">
        <v>17</v>
      </c>
      <c r="X11" s="469">
        <v>5</v>
      </c>
      <c r="Y11" s="469">
        <v>0</v>
      </c>
      <c r="Z11" s="585">
        <f t="shared" si="8"/>
        <v>1100</v>
      </c>
      <c r="AA11" s="465"/>
    </row>
    <row r="12" spans="1:27" s="466" customFormat="1" ht="14.25" customHeight="1">
      <c r="A12" s="525" t="s">
        <v>730</v>
      </c>
      <c r="B12" s="579">
        <f t="shared" si="2"/>
        <v>7081</v>
      </c>
      <c r="C12" s="469">
        <v>293</v>
      </c>
      <c r="D12" s="469">
        <v>346</v>
      </c>
      <c r="E12" s="469">
        <v>362</v>
      </c>
      <c r="F12" s="579">
        <f t="shared" si="4"/>
        <v>1001</v>
      </c>
      <c r="G12" s="469">
        <v>408</v>
      </c>
      <c r="H12" s="469">
        <v>385</v>
      </c>
      <c r="I12" s="469">
        <v>406</v>
      </c>
      <c r="J12" s="469">
        <v>508</v>
      </c>
      <c r="K12" s="469">
        <v>491</v>
      </c>
      <c r="L12" s="530">
        <v>418</v>
      </c>
      <c r="M12" s="531">
        <v>447</v>
      </c>
      <c r="N12" s="469">
        <v>525</v>
      </c>
      <c r="O12" s="469">
        <v>573</v>
      </c>
      <c r="P12" s="469">
        <v>388</v>
      </c>
      <c r="Q12" s="579">
        <f t="shared" si="6"/>
        <v>4549</v>
      </c>
      <c r="R12" s="469">
        <v>354</v>
      </c>
      <c r="S12" s="469">
        <v>349</v>
      </c>
      <c r="T12" s="469">
        <v>353</v>
      </c>
      <c r="U12" s="469">
        <v>258</v>
      </c>
      <c r="V12" s="469">
        <v>131</v>
      </c>
      <c r="W12" s="469">
        <v>69</v>
      </c>
      <c r="X12" s="469">
        <v>16</v>
      </c>
      <c r="Y12" s="469">
        <v>1</v>
      </c>
      <c r="Z12" s="585">
        <f t="shared" si="8"/>
        <v>1531</v>
      </c>
      <c r="AA12" s="465"/>
    </row>
    <row r="13" spans="1:27" s="466" customFormat="1" ht="14.25" customHeight="1">
      <c r="A13" s="524" t="s">
        <v>733</v>
      </c>
      <c r="B13" s="572">
        <f t="shared" si="2"/>
        <v>3610</v>
      </c>
      <c r="C13" s="467">
        <f>C14+C15</f>
        <v>93</v>
      </c>
      <c r="D13" s="467">
        <f>D14+D15</f>
        <v>113</v>
      </c>
      <c r="E13" s="467">
        <f>E14+E15</f>
        <v>158</v>
      </c>
      <c r="F13" s="572">
        <f t="shared" si="4"/>
        <v>364</v>
      </c>
      <c r="G13" s="467">
        <f aca="true" t="shared" si="11" ref="G13:P13">G14+G15</f>
        <v>212</v>
      </c>
      <c r="H13" s="467">
        <f t="shared" si="11"/>
        <v>218</v>
      </c>
      <c r="I13" s="467">
        <f t="shared" si="11"/>
        <v>179</v>
      </c>
      <c r="J13" s="467">
        <f t="shared" si="11"/>
        <v>194</v>
      </c>
      <c r="K13" s="467">
        <f t="shared" si="11"/>
        <v>149</v>
      </c>
      <c r="L13" s="528">
        <f t="shared" si="11"/>
        <v>193</v>
      </c>
      <c r="M13" s="529">
        <f t="shared" si="11"/>
        <v>248</v>
      </c>
      <c r="N13" s="467">
        <f t="shared" si="11"/>
        <v>290</v>
      </c>
      <c r="O13" s="467">
        <f t="shared" si="11"/>
        <v>356</v>
      </c>
      <c r="P13" s="467">
        <f t="shared" si="11"/>
        <v>207</v>
      </c>
      <c r="Q13" s="572">
        <f t="shared" si="6"/>
        <v>2246</v>
      </c>
      <c r="R13" s="467">
        <f aca="true" t="shared" si="12" ref="R13:Y13">R14+R15</f>
        <v>209</v>
      </c>
      <c r="S13" s="467">
        <f t="shared" si="12"/>
        <v>254</v>
      </c>
      <c r="T13" s="467">
        <f t="shared" si="12"/>
        <v>238</v>
      </c>
      <c r="U13" s="467">
        <f t="shared" si="12"/>
        <v>162</v>
      </c>
      <c r="V13" s="467">
        <f t="shared" si="12"/>
        <v>97</v>
      </c>
      <c r="W13" s="467">
        <f t="shared" si="12"/>
        <v>32</v>
      </c>
      <c r="X13" s="467">
        <f t="shared" si="12"/>
        <v>6</v>
      </c>
      <c r="Y13" s="467">
        <f t="shared" si="12"/>
        <v>2</v>
      </c>
      <c r="Z13" s="574">
        <f t="shared" si="8"/>
        <v>1000</v>
      </c>
      <c r="AA13" s="465"/>
    </row>
    <row r="14" spans="1:27" s="466" customFormat="1" ht="14.25" customHeight="1">
      <c r="A14" s="525" t="s">
        <v>729</v>
      </c>
      <c r="B14" s="579">
        <f t="shared" si="2"/>
        <v>1802</v>
      </c>
      <c r="C14" s="469">
        <v>42</v>
      </c>
      <c r="D14" s="469">
        <v>66</v>
      </c>
      <c r="E14" s="469">
        <v>86</v>
      </c>
      <c r="F14" s="579">
        <f t="shared" si="4"/>
        <v>194</v>
      </c>
      <c r="G14" s="469">
        <v>115</v>
      </c>
      <c r="H14" s="469">
        <v>110</v>
      </c>
      <c r="I14" s="469">
        <v>104</v>
      </c>
      <c r="J14" s="469">
        <v>102</v>
      </c>
      <c r="K14" s="469">
        <v>78</v>
      </c>
      <c r="L14" s="530">
        <v>100</v>
      </c>
      <c r="M14" s="531">
        <v>118</v>
      </c>
      <c r="N14" s="469">
        <v>158</v>
      </c>
      <c r="O14" s="469">
        <v>180</v>
      </c>
      <c r="P14" s="469">
        <v>114</v>
      </c>
      <c r="Q14" s="579">
        <f t="shared" si="6"/>
        <v>1179</v>
      </c>
      <c r="R14" s="469">
        <v>108</v>
      </c>
      <c r="S14" s="469">
        <v>124</v>
      </c>
      <c r="T14" s="469">
        <v>99</v>
      </c>
      <c r="U14" s="469">
        <v>61</v>
      </c>
      <c r="V14" s="469">
        <v>23</v>
      </c>
      <c r="W14" s="469">
        <v>12</v>
      </c>
      <c r="X14" s="469">
        <v>1</v>
      </c>
      <c r="Y14" s="469">
        <v>1</v>
      </c>
      <c r="Z14" s="585">
        <f t="shared" si="8"/>
        <v>429</v>
      </c>
      <c r="AA14" s="465"/>
    </row>
    <row r="15" spans="1:27" s="466" customFormat="1" ht="14.25" customHeight="1">
      <c r="A15" s="526" t="s">
        <v>730</v>
      </c>
      <c r="B15" s="582">
        <f t="shared" si="2"/>
        <v>1808</v>
      </c>
      <c r="C15" s="470">
        <v>51</v>
      </c>
      <c r="D15" s="470">
        <v>47</v>
      </c>
      <c r="E15" s="470">
        <v>72</v>
      </c>
      <c r="F15" s="582">
        <f t="shared" si="4"/>
        <v>170</v>
      </c>
      <c r="G15" s="470">
        <v>97</v>
      </c>
      <c r="H15" s="470">
        <v>108</v>
      </c>
      <c r="I15" s="470">
        <v>75</v>
      </c>
      <c r="J15" s="470">
        <v>92</v>
      </c>
      <c r="K15" s="470">
        <v>71</v>
      </c>
      <c r="L15" s="532">
        <v>93</v>
      </c>
      <c r="M15" s="533">
        <v>130</v>
      </c>
      <c r="N15" s="470">
        <v>132</v>
      </c>
      <c r="O15" s="470">
        <v>176</v>
      </c>
      <c r="P15" s="470">
        <v>93</v>
      </c>
      <c r="Q15" s="582">
        <f t="shared" si="6"/>
        <v>1067</v>
      </c>
      <c r="R15" s="470">
        <v>101</v>
      </c>
      <c r="S15" s="470">
        <v>130</v>
      </c>
      <c r="T15" s="470">
        <v>139</v>
      </c>
      <c r="U15" s="470">
        <v>101</v>
      </c>
      <c r="V15" s="470">
        <v>74</v>
      </c>
      <c r="W15" s="470">
        <v>20</v>
      </c>
      <c r="X15" s="470">
        <v>5</v>
      </c>
      <c r="Y15" s="470">
        <v>1</v>
      </c>
      <c r="Z15" s="586">
        <f t="shared" si="8"/>
        <v>571</v>
      </c>
      <c r="AA15" s="465"/>
    </row>
    <row r="16" spans="1:27" s="466" customFormat="1" ht="14.25" customHeight="1">
      <c r="A16" s="525" t="s">
        <v>734</v>
      </c>
      <c r="B16" s="579">
        <f t="shared" si="2"/>
        <v>11566</v>
      </c>
      <c r="C16" s="468">
        <f>C17+C18</f>
        <v>581</v>
      </c>
      <c r="D16" s="468">
        <f>D17+D18</f>
        <v>611</v>
      </c>
      <c r="E16" s="468">
        <f>E17+E18</f>
        <v>570</v>
      </c>
      <c r="F16" s="579">
        <f t="shared" si="4"/>
        <v>1762</v>
      </c>
      <c r="G16" s="468">
        <f aca="true" t="shared" si="13" ref="G16:P16">G17+G18</f>
        <v>664</v>
      </c>
      <c r="H16" s="468">
        <f t="shared" si="13"/>
        <v>664</v>
      </c>
      <c r="I16" s="468">
        <f t="shared" si="13"/>
        <v>698</v>
      </c>
      <c r="J16" s="468">
        <f t="shared" si="13"/>
        <v>861</v>
      </c>
      <c r="K16" s="468">
        <f t="shared" si="13"/>
        <v>821</v>
      </c>
      <c r="L16" s="534">
        <f t="shared" si="13"/>
        <v>702</v>
      </c>
      <c r="M16" s="535">
        <f t="shared" si="13"/>
        <v>686</v>
      </c>
      <c r="N16" s="468">
        <f t="shared" si="13"/>
        <v>805</v>
      </c>
      <c r="O16" s="468">
        <f t="shared" si="13"/>
        <v>943</v>
      </c>
      <c r="P16" s="468">
        <f t="shared" si="13"/>
        <v>675</v>
      </c>
      <c r="Q16" s="579">
        <f t="shared" si="6"/>
        <v>7519</v>
      </c>
      <c r="R16" s="468">
        <f aca="true" t="shared" si="14" ref="R16:Y16">R17+R18</f>
        <v>629</v>
      </c>
      <c r="S16" s="468">
        <f t="shared" si="14"/>
        <v>569</v>
      </c>
      <c r="T16" s="468">
        <f t="shared" si="14"/>
        <v>440</v>
      </c>
      <c r="U16" s="468">
        <f t="shared" si="14"/>
        <v>381</v>
      </c>
      <c r="V16" s="468">
        <f t="shared" si="14"/>
        <v>184</v>
      </c>
      <c r="W16" s="468">
        <f t="shared" si="14"/>
        <v>64</v>
      </c>
      <c r="X16" s="468">
        <f t="shared" si="14"/>
        <v>14</v>
      </c>
      <c r="Y16" s="467">
        <f t="shared" si="14"/>
        <v>4</v>
      </c>
      <c r="Z16" s="585">
        <f t="shared" si="8"/>
        <v>2285</v>
      </c>
      <c r="AA16" s="465"/>
    </row>
    <row r="17" spans="1:27" s="466" customFormat="1" ht="14.25" customHeight="1">
      <c r="A17" s="525" t="s">
        <v>729</v>
      </c>
      <c r="B17" s="579">
        <f t="shared" si="2"/>
        <v>5690</v>
      </c>
      <c r="C17" s="469">
        <v>287</v>
      </c>
      <c r="D17" s="469">
        <v>321</v>
      </c>
      <c r="E17" s="469">
        <v>290</v>
      </c>
      <c r="F17" s="579">
        <f t="shared" si="4"/>
        <v>898</v>
      </c>
      <c r="G17" s="469">
        <v>350</v>
      </c>
      <c r="H17" s="469">
        <v>330</v>
      </c>
      <c r="I17" s="469">
        <v>370</v>
      </c>
      <c r="J17" s="469">
        <v>427</v>
      </c>
      <c r="K17" s="469">
        <v>422</v>
      </c>
      <c r="L17" s="530">
        <v>370</v>
      </c>
      <c r="M17" s="531">
        <v>357</v>
      </c>
      <c r="N17" s="469">
        <v>375</v>
      </c>
      <c r="O17" s="469">
        <v>482</v>
      </c>
      <c r="P17" s="469">
        <v>335</v>
      </c>
      <c r="Q17" s="579">
        <f t="shared" si="6"/>
        <v>3818</v>
      </c>
      <c r="R17" s="469">
        <v>311</v>
      </c>
      <c r="S17" s="469">
        <v>270</v>
      </c>
      <c r="T17" s="469">
        <v>175</v>
      </c>
      <c r="U17" s="469">
        <v>145</v>
      </c>
      <c r="V17" s="469">
        <v>56</v>
      </c>
      <c r="W17" s="469">
        <v>11</v>
      </c>
      <c r="X17" s="469">
        <v>5</v>
      </c>
      <c r="Y17" s="469">
        <v>1</v>
      </c>
      <c r="Z17" s="585">
        <f t="shared" si="8"/>
        <v>974</v>
      </c>
      <c r="AA17" s="465"/>
    </row>
    <row r="18" spans="1:27" s="466" customFormat="1" ht="14.25" customHeight="1">
      <c r="A18" s="525" t="s">
        <v>730</v>
      </c>
      <c r="B18" s="579">
        <f t="shared" si="2"/>
        <v>5876</v>
      </c>
      <c r="C18" s="469">
        <v>294</v>
      </c>
      <c r="D18" s="469">
        <v>290</v>
      </c>
      <c r="E18" s="469">
        <v>280</v>
      </c>
      <c r="F18" s="579">
        <f t="shared" si="4"/>
        <v>864</v>
      </c>
      <c r="G18" s="469">
        <v>314</v>
      </c>
      <c r="H18" s="469">
        <v>334</v>
      </c>
      <c r="I18" s="469">
        <v>328</v>
      </c>
      <c r="J18" s="469">
        <v>434</v>
      </c>
      <c r="K18" s="469">
        <v>399</v>
      </c>
      <c r="L18" s="530">
        <v>332</v>
      </c>
      <c r="M18" s="531">
        <v>329</v>
      </c>
      <c r="N18" s="469">
        <v>430</v>
      </c>
      <c r="O18" s="469">
        <v>461</v>
      </c>
      <c r="P18" s="469">
        <v>340</v>
      </c>
      <c r="Q18" s="579">
        <f t="shared" si="6"/>
        <v>3701</v>
      </c>
      <c r="R18" s="469">
        <v>318</v>
      </c>
      <c r="S18" s="469">
        <v>299</v>
      </c>
      <c r="T18" s="469">
        <v>265</v>
      </c>
      <c r="U18" s="469">
        <v>236</v>
      </c>
      <c r="V18" s="469">
        <v>128</v>
      </c>
      <c r="W18" s="469">
        <v>53</v>
      </c>
      <c r="X18" s="469">
        <v>9</v>
      </c>
      <c r="Y18" s="469">
        <v>3</v>
      </c>
      <c r="Z18" s="585">
        <f t="shared" si="8"/>
        <v>1311</v>
      </c>
      <c r="AA18" s="465"/>
    </row>
    <row r="19" spans="1:27" s="466" customFormat="1" ht="14.25" customHeight="1">
      <c r="A19" s="524" t="s">
        <v>735</v>
      </c>
      <c r="B19" s="572">
        <f t="shared" si="2"/>
        <v>2180</v>
      </c>
      <c r="C19" s="467">
        <f>C20+C21</f>
        <v>59</v>
      </c>
      <c r="D19" s="467">
        <f>D20+D21</f>
        <v>83</v>
      </c>
      <c r="E19" s="467">
        <f>E20+E21</f>
        <v>119</v>
      </c>
      <c r="F19" s="572">
        <f t="shared" si="4"/>
        <v>261</v>
      </c>
      <c r="G19" s="467">
        <f aca="true" t="shared" si="15" ref="G19:P19">G20+G21</f>
        <v>130</v>
      </c>
      <c r="H19" s="467">
        <f t="shared" si="15"/>
        <v>116</v>
      </c>
      <c r="I19" s="467">
        <f t="shared" si="15"/>
        <v>110</v>
      </c>
      <c r="J19" s="467">
        <f t="shared" si="15"/>
        <v>98</v>
      </c>
      <c r="K19" s="467">
        <f t="shared" si="15"/>
        <v>112</v>
      </c>
      <c r="L19" s="528">
        <f t="shared" si="15"/>
        <v>151</v>
      </c>
      <c r="M19" s="529">
        <f t="shared" si="15"/>
        <v>156</v>
      </c>
      <c r="N19" s="467">
        <f t="shared" si="15"/>
        <v>166</v>
      </c>
      <c r="O19" s="467">
        <f t="shared" si="15"/>
        <v>193</v>
      </c>
      <c r="P19" s="467">
        <f t="shared" si="15"/>
        <v>120</v>
      </c>
      <c r="Q19" s="572">
        <f t="shared" si="6"/>
        <v>1352</v>
      </c>
      <c r="R19" s="467">
        <f aca="true" t="shared" si="16" ref="R19:Y19">R20+R21</f>
        <v>141</v>
      </c>
      <c r="S19" s="467">
        <f t="shared" si="16"/>
        <v>141</v>
      </c>
      <c r="T19" s="467">
        <f t="shared" si="16"/>
        <v>129</v>
      </c>
      <c r="U19" s="467">
        <f t="shared" si="16"/>
        <v>89</v>
      </c>
      <c r="V19" s="467">
        <f t="shared" si="16"/>
        <v>41</v>
      </c>
      <c r="W19" s="467">
        <f t="shared" si="16"/>
        <v>20</v>
      </c>
      <c r="X19" s="467">
        <f t="shared" si="16"/>
        <v>5</v>
      </c>
      <c r="Y19" s="467">
        <f t="shared" si="16"/>
        <v>1</v>
      </c>
      <c r="Z19" s="574">
        <f t="shared" si="8"/>
        <v>567</v>
      </c>
      <c r="AA19" s="465"/>
    </row>
    <row r="20" spans="1:27" s="466" customFormat="1" ht="14.25" customHeight="1">
      <c r="A20" s="525" t="s">
        <v>729</v>
      </c>
      <c r="B20" s="579">
        <f t="shared" si="2"/>
        <v>1055</v>
      </c>
      <c r="C20" s="469">
        <v>28</v>
      </c>
      <c r="D20" s="469">
        <v>36</v>
      </c>
      <c r="E20" s="469">
        <v>59</v>
      </c>
      <c r="F20" s="579">
        <f t="shared" si="4"/>
        <v>123</v>
      </c>
      <c r="G20" s="469">
        <v>71</v>
      </c>
      <c r="H20" s="469">
        <v>51</v>
      </c>
      <c r="I20" s="469">
        <v>62</v>
      </c>
      <c r="J20" s="469">
        <v>48</v>
      </c>
      <c r="K20" s="469">
        <v>58</v>
      </c>
      <c r="L20" s="530">
        <v>76</v>
      </c>
      <c r="M20" s="531">
        <v>81</v>
      </c>
      <c r="N20" s="469">
        <v>90</v>
      </c>
      <c r="O20" s="469">
        <v>105</v>
      </c>
      <c r="P20" s="469">
        <v>59</v>
      </c>
      <c r="Q20" s="579">
        <f t="shared" si="6"/>
        <v>701</v>
      </c>
      <c r="R20" s="469">
        <v>63</v>
      </c>
      <c r="S20" s="469">
        <v>68</v>
      </c>
      <c r="T20" s="469">
        <v>50</v>
      </c>
      <c r="U20" s="469">
        <v>30</v>
      </c>
      <c r="V20" s="469">
        <v>13</v>
      </c>
      <c r="W20" s="469">
        <v>6</v>
      </c>
      <c r="X20" s="469">
        <v>1</v>
      </c>
      <c r="Y20" s="469">
        <v>0</v>
      </c>
      <c r="Z20" s="585">
        <f t="shared" si="8"/>
        <v>231</v>
      </c>
      <c r="AA20" s="465"/>
    </row>
    <row r="21" spans="1:27" s="466" customFormat="1" ht="14.25" customHeight="1">
      <c r="A21" s="526" t="s">
        <v>730</v>
      </c>
      <c r="B21" s="582">
        <f t="shared" si="2"/>
        <v>1125</v>
      </c>
      <c r="C21" s="470">
        <v>31</v>
      </c>
      <c r="D21" s="470">
        <v>47</v>
      </c>
      <c r="E21" s="470">
        <v>60</v>
      </c>
      <c r="F21" s="582">
        <f t="shared" si="4"/>
        <v>138</v>
      </c>
      <c r="G21" s="470">
        <v>59</v>
      </c>
      <c r="H21" s="470">
        <v>65</v>
      </c>
      <c r="I21" s="470">
        <v>48</v>
      </c>
      <c r="J21" s="470">
        <v>50</v>
      </c>
      <c r="K21" s="470">
        <v>54</v>
      </c>
      <c r="L21" s="532">
        <v>75</v>
      </c>
      <c r="M21" s="533">
        <v>75</v>
      </c>
      <c r="N21" s="470">
        <v>76</v>
      </c>
      <c r="O21" s="470">
        <v>88</v>
      </c>
      <c r="P21" s="470">
        <v>61</v>
      </c>
      <c r="Q21" s="582">
        <f t="shared" si="6"/>
        <v>651</v>
      </c>
      <c r="R21" s="470">
        <v>78</v>
      </c>
      <c r="S21" s="470">
        <v>73</v>
      </c>
      <c r="T21" s="470">
        <v>79</v>
      </c>
      <c r="U21" s="470">
        <v>59</v>
      </c>
      <c r="V21" s="470">
        <v>28</v>
      </c>
      <c r="W21" s="470">
        <v>14</v>
      </c>
      <c r="X21" s="470">
        <v>4</v>
      </c>
      <c r="Y21" s="470">
        <v>1</v>
      </c>
      <c r="Z21" s="586">
        <f t="shared" si="8"/>
        <v>336</v>
      </c>
      <c r="AA21" s="465"/>
    </row>
    <row r="22" spans="1:27" s="466" customFormat="1" ht="14.25" customHeight="1">
      <c r="A22" s="525" t="s">
        <v>736</v>
      </c>
      <c r="B22" s="579">
        <f t="shared" si="2"/>
        <v>1202</v>
      </c>
      <c r="C22" s="468">
        <f>C23+C24</f>
        <v>20</v>
      </c>
      <c r="D22" s="468">
        <f>D23+D24</f>
        <v>22</v>
      </c>
      <c r="E22" s="468">
        <f>E23+E24</f>
        <v>33</v>
      </c>
      <c r="F22" s="579">
        <f t="shared" si="4"/>
        <v>75</v>
      </c>
      <c r="G22" s="468">
        <f aca="true" t="shared" si="17" ref="G22:P22">G23+G24</f>
        <v>74</v>
      </c>
      <c r="H22" s="468">
        <f t="shared" si="17"/>
        <v>71</v>
      </c>
      <c r="I22" s="468">
        <f t="shared" si="17"/>
        <v>53</v>
      </c>
      <c r="J22" s="468">
        <f t="shared" si="17"/>
        <v>46</v>
      </c>
      <c r="K22" s="468">
        <f t="shared" si="17"/>
        <v>36</v>
      </c>
      <c r="L22" s="534">
        <f t="shared" si="17"/>
        <v>43</v>
      </c>
      <c r="M22" s="535">
        <f t="shared" si="17"/>
        <v>72</v>
      </c>
      <c r="N22" s="468">
        <f t="shared" si="17"/>
        <v>106</v>
      </c>
      <c r="O22" s="468">
        <f>O23+O24</f>
        <v>119</v>
      </c>
      <c r="P22" s="468">
        <f t="shared" si="17"/>
        <v>79</v>
      </c>
      <c r="Q22" s="579">
        <f t="shared" si="6"/>
        <v>699</v>
      </c>
      <c r="R22" s="468">
        <f aca="true" t="shared" si="18" ref="R22:Y22">R23+R24</f>
        <v>90</v>
      </c>
      <c r="S22" s="468">
        <f t="shared" si="18"/>
        <v>95</v>
      </c>
      <c r="T22" s="468">
        <f t="shared" si="18"/>
        <v>96</v>
      </c>
      <c r="U22" s="468">
        <f t="shared" si="18"/>
        <v>95</v>
      </c>
      <c r="V22" s="468">
        <f t="shared" si="18"/>
        <v>39</v>
      </c>
      <c r="W22" s="468">
        <f t="shared" si="18"/>
        <v>11</v>
      </c>
      <c r="X22" s="468">
        <f t="shared" si="18"/>
        <v>2</v>
      </c>
      <c r="Y22" s="468">
        <f t="shared" si="18"/>
        <v>0</v>
      </c>
      <c r="Z22" s="585">
        <f t="shared" si="8"/>
        <v>428</v>
      </c>
      <c r="AA22" s="465"/>
    </row>
    <row r="23" spans="1:27" s="466" customFormat="1" ht="14.25" customHeight="1">
      <c r="A23" s="525" t="s">
        <v>729</v>
      </c>
      <c r="B23" s="579">
        <f t="shared" si="2"/>
        <v>567</v>
      </c>
      <c r="C23" s="469">
        <v>8</v>
      </c>
      <c r="D23" s="469">
        <v>9</v>
      </c>
      <c r="E23" s="469">
        <v>12</v>
      </c>
      <c r="F23" s="579">
        <f t="shared" si="4"/>
        <v>29</v>
      </c>
      <c r="G23" s="469">
        <v>41</v>
      </c>
      <c r="H23" s="469">
        <v>29</v>
      </c>
      <c r="I23" s="469">
        <v>25</v>
      </c>
      <c r="J23" s="469">
        <v>25</v>
      </c>
      <c r="K23" s="469">
        <v>16</v>
      </c>
      <c r="L23" s="530">
        <v>26</v>
      </c>
      <c r="M23" s="531">
        <v>32</v>
      </c>
      <c r="N23" s="469">
        <v>55</v>
      </c>
      <c r="O23" s="469">
        <v>61</v>
      </c>
      <c r="P23" s="469">
        <v>38</v>
      </c>
      <c r="Q23" s="579">
        <f t="shared" si="6"/>
        <v>348</v>
      </c>
      <c r="R23" s="469">
        <v>40</v>
      </c>
      <c r="S23" s="469">
        <v>51</v>
      </c>
      <c r="T23" s="469">
        <v>42</v>
      </c>
      <c r="U23" s="469">
        <v>39</v>
      </c>
      <c r="V23" s="469">
        <v>12</v>
      </c>
      <c r="W23" s="469">
        <v>4</v>
      </c>
      <c r="X23" s="469">
        <v>2</v>
      </c>
      <c r="Y23" s="469">
        <v>0</v>
      </c>
      <c r="Z23" s="585">
        <f t="shared" si="8"/>
        <v>190</v>
      </c>
      <c r="AA23" s="465"/>
    </row>
    <row r="24" spans="1:27" s="466" customFormat="1" ht="14.25" customHeight="1">
      <c r="A24" s="525" t="s">
        <v>730</v>
      </c>
      <c r="B24" s="579">
        <f t="shared" si="2"/>
        <v>635</v>
      </c>
      <c r="C24" s="469">
        <v>12</v>
      </c>
      <c r="D24" s="469">
        <v>13</v>
      </c>
      <c r="E24" s="469">
        <v>21</v>
      </c>
      <c r="F24" s="579">
        <f t="shared" si="4"/>
        <v>46</v>
      </c>
      <c r="G24" s="469">
        <v>33</v>
      </c>
      <c r="H24" s="469">
        <v>42</v>
      </c>
      <c r="I24" s="469">
        <v>28</v>
      </c>
      <c r="J24" s="469">
        <v>21</v>
      </c>
      <c r="K24" s="469">
        <v>20</v>
      </c>
      <c r="L24" s="530">
        <v>17</v>
      </c>
      <c r="M24" s="531">
        <v>40</v>
      </c>
      <c r="N24" s="469">
        <v>51</v>
      </c>
      <c r="O24" s="469">
        <v>58</v>
      </c>
      <c r="P24" s="469">
        <v>41</v>
      </c>
      <c r="Q24" s="579">
        <f t="shared" si="6"/>
        <v>351</v>
      </c>
      <c r="R24" s="469">
        <v>50</v>
      </c>
      <c r="S24" s="469">
        <v>44</v>
      </c>
      <c r="T24" s="469">
        <v>54</v>
      </c>
      <c r="U24" s="469">
        <v>56</v>
      </c>
      <c r="V24" s="469">
        <v>27</v>
      </c>
      <c r="W24" s="469">
        <v>7</v>
      </c>
      <c r="X24" s="469">
        <v>0</v>
      </c>
      <c r="Y24" s="469">
        <v>0</v>
      </c>
      <c r="Z24" s="585">
        <f t="shared" si="8"/>
        <v>238</v>
      </c>
      <c r="AA24" s="465"/>
    </row>
    <row r="25" spans="1:27" s="466" customFormat="1" ht="14.25" customHeight="1">
      <c r="A25" s="524" t="s">
        <v>737</v>
      </c>
      <c r="B25" s="572">
        <f t="shared" si="2"/>
        <v>2427</v>
      </c>
      <c r="C25" s="467">
        <f>C26+C27</f>
        <v>58</v>
      </c>
      <c r="D25" s="467">
        <f>D26+D27</f>
        <v>76</v>
      </c>
      <c r="E25" s="467">
        <f>E26+E27</f>
        <v>104</v>
      </c>
      <c r="F25" s="572">
        <f t="shared" si="4"/>
        <v>238</v>
      </c>
      <c r="G25" s="467">
        <f aca="true" t="shared" si="19" ref="G25:P25">G26+G27</f>
        <v>140</v>
      </c>
      <c r="H25" s="467">
        <f t="shared" si="19"/>
        <v>133</v>
      </c>
      <c r="I25" s="467">
        <f t="shared" si="19"/>
        <v>127</v>
      </c>
      <c r="J25" s="467">
        <f t="shared" si="19"/>
        <v>127</v>
      </c>
      <c r="K25" s="467">
        <f t="shared" si="19"/>
        <v>117</v>
      </c>
      <c r="L25" s="528">
        <f t="shared" si="19"/>
        <v>112</v>
      </c>
      <c r="M25" s="529">
        <f t="shared" si="19"/>
        <v>166</v>
      </c>
      <c r="N25" s="467">
        <f t="shared" si="19"/>
        <v>217</v>
      </c>
      <c r="O25" s="467">
        <f t="shared" si="19"/>
        <v>244</v>
      </c>
      <c r="P25" s="467">
        <f t="shared" si="19"/>
        <v>128</v>
      </c>
      <c r="Q25" s="572">
        <f t="shared" si="6"/>
        <v>1511</v>
      </c>
      <c r="R25" s="467">
        <f aca="true" t="shared" si="20" ref="R25:Y25">R26+R27</f>
        <v>141</v>
      </c>
      <c r="S25" s="467">
        <f t="shared" si="20"/>
        <v>145</v>
      </c>
      <c r="T25" s="467">
        <f t="shared" si="20"/>
        <v>163</v>
      </c>
      <c r="U25" s="467">
        <f t="shared" si="20"/>
        <v>158</v>
      </c>
      <c r="V25" s="467">
        <f t="shared" si="20"/>
        <v>43</v>
      </c>
      <c r="W25" s="467">
        <f t="shared" si="20"/>
        <v>25</v>
      </c>
      <c r="X25" s="467">
        <f t="shared" si="20"/>
        <v>3</v>
      </c>
      <c r="Y25" s="467">
        <f t="shared" si="20"/>
        <v>0</v>
      </c>
      <c r="Z25" s="574">
        <f t="shared" si="8"/>
        <v>678</v>
      </c>
      <c r="AA25" s="465"/>
    </row>
    <row r="26" spans="1:27" s="466" customFormat="1" ht="14.25" customHeight="1">
      <c r="A26" s="525" t="s">
        <v>729</v>
      </c>
      <c r="B26" s="579">
        <f t="shared" si="2"/>
        <v>1198</v>
      </c>
      <c r="C26" s="469">
        <v>30</v>
      </c>
      <c r="D26" s="469">
        <v>37</v>
      </c>
      <c r="E26" s="469">
        <v>61</v>
      </c>
      <c r="F26" s="579">
        <f t="shared" si="4"/>
        <v>128</v>
      </c>
      <c r="G26" s="469">
        <v>63</v>
      </c>
      <c r="H26" s="469">
        <v>77</v>
      </c>
      <c r="I26" s="469">
        <v>59</v>
      </c>
      <c r="J26" s="469">
        <v>71</v>
      </c>
      <c r="K26" s="469">
        <v>60</v>
      </c>
      <c r="L26" s="530">
        <v>59</v>
      </c>
      <c r="M26" s="531">
        <v>88</v>
      </c>
      <c r="N26" s="469">
        <v>119</v>
      </c>
      <c r="O26" s="469">
        <v>131</v>
      </c>
      <c r="P26" s="469">
        <v>55</v>
      </c>
      <c r="Q26" s="579">
        <f t="shared" si="6"/>
        <v>782</v>
      </c>
      <c r="R26" s="469">
        <v>68</v>
      </c>
      <c r="S26" s="469">
        <v>69</v>
      </c>
      <c r="T26" s="469">
        <v>72</v>
      </c>
      <c r="U26" s="469">
        <v>58</v>
      </c>
      <c r="V26" s="469">
        <v>16</v>
      </c>
      <c r="W26" s="469">
        <v>4</v>
      </c>
      <c r="X26" s="469">
        <v>1</v>
      </c>
      <c r="Y26" s="469">
        <v>0</v>
      </c>
      <c r="Z26" s="585">
        <f t="shared" si="8"/>
        <v>288</v>
      </c>
      <c r="AA26" s="465"/>
    </row>
    <row r="27" spans="1:27" s="466" customFormat="1" ht="14.25" customHeight="1">
      <c r="A27" s="526" t="s">
        <v>730</v>
      </c>
      <c r="B27" s="582">
        <f t="shared" si="2"/>
        <v>1229</v>
      </c>
      <c r="C27" s="470">
        <v>28</v>
      </c>
      <c r="D27" s="470">
        <v>39</v>
      </c>
      <c r="E27" s="470">
        <v>43</v>
      </c>
      <c r="F27" s="582">
        <f t="shared" si="4"/>
        <v>110</v>
      </c>
      <c r="G27" s="470">
        <v>77</v>
      </c>
      <c r="H27" s="470">
        <v>56</v>
      </c>
      <c r="I27" s="470">
        <v>68</v>
      </c>
      <c r="J27" s="470">
        <v>56</v>
      </c>
      <c r="K27" s="470">
        <v>57</v>
      </c>
      <c r="L27" s="532">
        <v>53</v>
      </c>
      <c r="M27" s="533">
        <v>78</v>
      </c>
      <c r="N27" s="470">
        <v>98</v>
      </c>
      <c r="O27" s="470">
        <v>113</v>
      </c>
      <c r="P27" s="470">
        <v>73</v>
      </c>
      <c r="Q27" s="582">
        <f t="shared" si="6"/>
        <v>729</v>
      </c>
      <c r="R27" s="470">
        <v>73</v>
      </c>
      <c r="S27" s="470">
        <v>76</v>
      </c>
      <c r="T27" s="470">
        <v>91</v>
      </c>
      <c r="U27" s="470">
        <v>100</v>
      </c>
      <c r="V27" s="470">
        <v>27</v>
      </c>
      <c r="W27" s="470">
        <v>21</v>
      </c>
      <c r="X27" s="470">
        <v>2</v>
      </c>
      <c r="Y27" s="470">
        <v>0</v>
      </c>
      <c r="Z27" s="586">
        <f t="shared" si="8"/>
        <v>390</v>
      </c>
      <c r="AA27" s="465"/>
    </row>
    <row r="28" spans="1:27" s="466" customFormat="1" ht="14.25" customHeight="1">
      <c r="A28" s="525" t="s">
        <v>738</v>
      </c>
      <c r="B28" s="579">
        <f t="shared" si="2"/>
        <v>9790</v>
      </c>
      <c r="C28" s="468">
        <f>C29+C30</f>
        <v>476</v>
      </c>
      <c r="D28" s="468">
        <f>D29+D30</f>
        <v>519</v>
      </c>
      <c r="E28" s="468">
        <f>E29+E30</f>
        <v>550</v>
      </c>
      <c r="F28" s="579">
        <f t="shared" si="4"/>
        <v>1545</v>
      </c>
      <c r="G28" s="468">
        <f aca="true" t="shared" si="21" ref="G28:P28">G29+G30</f>
        <v>517</v>
      </c>
      <c r="H28" s="468">
        <f t="shared" si="21"/>
        <v>564</v>
      </c>
      <c r="I28" s="468">
        <f t="shared" si="21"/>
        <v>618</v>
      </c>
      <c r="J28" s="468">
        <f t="shared" si="21"/>
        <v>796</v>
      </c>
      <c r="K28" s="468">
        <f t="shared" si="21"/>
        <v>739</v>
      </c>
      <c r="L28" s="534">
        <f t="shared" si="21"/>
        <v>630</v>
      </c>
      <c r="M28" s="535">
        <f t="shared" si="21"/>
        <v>649</v>
      </c>
      <c r="N28" s="468">
        <f t="shared" si="21"/>
        <v>653</v>
      </c>
      <c r="O28" s="468">
        <f t="shared" si="21"/>
        <v>859</v>
      </c>
      <c r="P28" s="468">
        <f t="shared" si="21"/>
        <v>546</v>
      </c>
      <c r="Q28" s="579">
        <f t="shared" si="6"/>
        <v>6571</v>
      </c>
      <c r="R28" s="468">
        <f aca="true" t="shared" si="22" ref="R28:X28">R29+R30</f>
        <v>453</v>
      </c>
      <c r="S28" s="468">
        <f t="shared" si="22"/>
        <v>356</v>
      </c>
      <c r="T28" s="468">
        <f t="shared" si="22"/>
        <v>328</v>
      </c>
      <c r="U28" s="468">
        <f t="shared" si="22"/>
        <v>299</v>
      </c>
      <c r="V28" s="468">
        <f t="shared" si="22"/>
        <v>142</v>
      </c>
      <c r="W28" s="468">
        <f t="shared" si="22"/>
        <v>76</v>
      </c>
      <c r="X28" s="468">
        <f t="shared" si="22"/>
        <v>15</v>
      </c>
      <c r="Y28" s="468">
        <f>SUM(Y29:Y30)</f>
        <v>5</v>
      </c>
      <c r="Z28" s="585">
        <f t="shared" si="8"/>
        <v>1674</v>
      </c>
      <c r="AA28" s="465"/>
    </row>
    <row r="29" spans="1:27" s="466" customFormat="1" ht="14.25" customHeight="1">
      <c r="A29" s="525" t="s">
        <v>729</v>
      </c>
      <c r="B29" s="579">
        <f t="shared" si="2"/>
        <v>4884</v>
      </c>
      <c r="C29" s="469">
        <v>233</v>
      </c>
      <c r="D29" s="469">
        <v>269</v>
      </c>
      <c r="E29" s="469">
        <v>303</v>
      </c>
      <c r="F29" s="579">
        <f t="shared" si="4"/>
        <v>805</v>
      </c>
      <c r="G29" s="469">
        <v>247</v>
      </c>
      <c r="H29" s="469">
        <v>283</v>
      </c>
      <c r="I29" s="469">
        <v>323</v>
      </c>
      <c r="J29" s="469">
        <v>398</v>
      </c>
      <c r="K29" s="469">
        <v>391</v>
      </c>
      <c r="L29" s="530">
        <v>328</v>
      </c>
      <c r="M29" s="531">
        <v>358</v>
      </c>
      <c r="N29" s="469">
        <v>328</v>
      </c>
      <c r="O29" s="469">
        <v>450</v>
      </c>
      <c r="P29" s="469">
        <v>282</v>
      </c>
      <c r="Q29" s="579">
        <f t="shared" si="6"/>
        <v>3388</v>
      </c>
      <c r="R29" s="469">
        <v>227</v>
      </c>
      <c r="S29" s="469">
        <v>168</v>
      </c>
      <c r="T29" s="469">
        <v>142</v>
      </c>
      <c r="U29" s="469">
        <v>104</v>
      </c>
      <c r="V29" s="469">
        <v>35</v>
      </c>
      <c r="W29" s="469">
        <v>14</v>
      </c>
      <c r="X29" s="469">
        <v>1</v>
      </c>
      <c r="Y29" s="469">
        <v>0</v>
      </c>
      <c r="Z29" s="585">
        <f t="shared" si="8"/>
        <v>691</v>
      </c>
      <c r="AA29" s="465"/>
    </row>
    <row r="30" spans="1:27" s="466" customFormat="1" ht="14.25" customHeight="1">
      <c r="A30" s="525" t="s">
        <v>730</v>
      </c>
      <c r="B30" s="579">
        <f t="shared" si="2"/>
        <v>4906</v>
      </c>
      <c r="C30" s="469">
        <v>243</v>
      </c>
      <c r="D30" s="469">
        <v>250</v>
      </c>
      <c r="E30" s="469">
        <v>247</v>
      </c>
      <c r="F30" s="579">
        <f t="shared" si="4"/>
        <v>740</v>
      </c>
      <c r="G30" s="469">
        <v>270</v>
      </c>
      <c r="H30" s="469">
        <v>281</v>
      </c>
      <c r="I30" s="469">
        <v>295</v>
      </c>
      <c r="J30" s="469">
        <v>398</v>
      </c>
      <c r="K30" s="469">
        <v>348</v>
      </c>
      <c r="L30" s="530">
        <v>302</v>
      </c>
      <c r="M30" s="531">
        <v>291</v>
      </c>
      <c r="N30" s="469">
        <v>325</v>
      </c>
      <c r="O30" s="469">
        <v>409</v>
      </c>
      <c r="P30" s="469">
        <v>264</v>
      </c>
      <c r="Q30" s="579">
        <f t="shared" si="6"/>
        <v>3183</v>
      </c>
      <c r="R30" s="469">
        <v>226</v>
      </c>
      <c r="S30" s="469">
        <v>188</v>
      </c>
      <c r="T30" s="469">
        <v>186</v>
      </c>
      <c r="U30" s="469">
        <v>195</v>
      </c>
      <c r="V30" s="469">
        <v>107</v>
      </c>
      <c r="W30" s="469">
        <v>62</v>
      </c>
      <c r="X30" s="469">
        <v>14</v>
      </c>
      <c r="Y30" s="469">
        <v>5</v>
      </c>
      <c r="Z30" s="585">
        <f t="shared" si="8"/>
        <v>983</v>
      </c>
      <c r="AA30" s="465"/>
    </row>
    <row r="31" spans="1:27" s="466" customFormat="1" ht="14.25" customHeight="1">
      <c r="A31" s="524" t="s">
        <v>739</v>
      </c>
      <c r="B31" s="572">
        <f t="shared" si="2"/>
        <v>15825</v>
      </c>
      <c r="C31" s="467">
        <f>C32+C33</f>
        <v>934</v>
      </c>
      <c r="D31" s="467">
        <f>D32+D33</f>
        <v>1013</v>
      </c>
      <c r="E31" s="467">
        <f>E32+E33</f>
        <v>894</v>
      </c>
      <c r="F31" s="572">
        <f t="shared" si="4"/>
        <v>2841</v>
      </c>
      <c r="G31" s="467">
        <f aca="true" t="shared" si="23" ref="G31:P31">G32+G33</f>
        <v>870</v>
      </c>
      <c r="H31" s="467">
        <f t="shared" si="23"/>
        <v>863</v>
      </c>
      <c r="I31" s="467">
        <f t="shared" si="23"/>
        <v>1217</v>
      </c>
      <c r="J31" s="467">
        <f t="shared" si="23"/>
        <v>1578</v>
      </c>
      <c r="K31" s="467">
        <f t="shared" si="23"/>
        <v>1322</v>
      </c>
      <c r="L31" s="528">
        <f t="shared" si="23"/>
        <v>973</v>
      </c>
      <c r="M31" s="529">
        <f t="shared" si="23"/>
        <v>925</v>
      </c>
      <c r="N31" s="467">
        <f t="shared" si="23"/>
        <v>1077</v>
      </c>
      <c r="O31" s="467">
        <f t="shared" si="23"/>
        <v>1320</v>
      </c>
      <c r="P31" s="467">
        <f t="shared" si="23"/>
        <v>864</v>
      </c>
      <c r="Q31" s="572">
        <f t="shared" si="6"/>
        <v>11009</v>
      </c>
      <c r="R31" s="467">
        <f aca="true" t="shared" si="24" ref="R31:X31">R32+R33</f>
        <v>675</v>
      </c>
      <c r="S31" s="467">
        <f t="shared" si="24"/>
        <v>509</v>
      </c>
      <c r="T31" s="467">
        <f t="shared" si="24"/>
        <v>394</v>
      </c>
      <c r="U31" s="467">
        <f t="shared" si="24"/>
        <v>228</v>
      </c>
      <c r="V31" s="467">
        <f t="shared" si="24"/>
        <v>116</v>
      </c>
      <c r="W31" s="467">
        <f t="shared" si="24"/>
        <v>46</v>
      </c>
      <c r="X31" s="467">
        <f t="shared" si="24"/>
        <v>6</v>
      </c>
      <c r="Y31" s="467">
        <f>SUM(Y32:Y33)</f>
        <v>1</v>
      </c>
      <c r="Z31" s="574">
        <f t="shared" si="8"/>
        <v>1975</v>
      </c>
      <c r="AA31" s="465"/>
    </row>
    <row r="32" spans="1:27" s="466" customFormat="1" ht="14.25" customHeight="1">
      <c r="A32" s="525" t="s">
        <v>729</v>
      </c>
      <c r="B32" s="579">
        <f t="shared" si="2"/>
        <v>7864</v>
      </c>
      <c r="C32" s="469">
        <v>468</v>
      </c>
      <c r="D32" s="469">
        <v>508</v>
      </c>
      <c r="E32" s="469">
        <v>434</v>
      </c>
      <c r="F32" s="579">
        <f t="shared" si="4"/>
        <v>1410</v>
      </c>
      <c r="G32" s="469">
        <v>433</v>
      </c>
      <c r="H32" s="469">
        <v>423</v>
      </c>
      <c r="I32" s="469">
        <v>619</v>
      </c>
      <c r="J32" s="469">
        <v>806</v>
      </c>
      <c r="K32" s="469">
        <v>676</v>
      </c>
      <c r="L32" s="530">
        <v>495</v>
      </c>
      <c r="M32" s="531">
        <v>476</v>
      </c>
      <c r="N32" s="469">
        <v>514</v>
      </c>
      <c r="O32" s="469">
        <v>669</v>
      </c>
      <c r="P32" s="469">
        <v>463</v>
      </c>
      <c r="Q32" s="579">
        <f t="shared" si="6"/>
        <v>5574</v>
      </c>
      <c r="R32" s="469">
        <v>337</v>
      </c>
      <c r="S32" s="469">
        <v>249</v>
      </c>
      <c r="T32" s="469">
        <v>153</v>
      </c>
      <c r="U32" s="469">
        <v>100</v>
      </c>
      <c r="V32" s="469">
        <v>31</v>
      </c>
      <c r="W32" s="469">
        <v>9</v>
      </c>
      <c r="X32" s="469">
        <v>1</v>
      </c>
      <c r="Y32" s="469">
        <v>0</v>
      </c>
      <c r="Z32" s="585">
        <f t="shared" si="8"/>
        <v>880</v>
      </c>
      <c r="AA32" s="465"/>
    </row>
    <row r="33" spans="1:27" s="466" customFormat="1" ht="14.25" customHeight="1">
      <c r="A33" s="525" t="s">
        <v>730</v>
      </c>
      <c r="B33" s="579">
        <f t="shared" si="2"/>
        <v>7961</v>
      </c>
      <c r="C33" s="469">
        <v>466</v>
      </c>
      <c r="D33" s="469">
        <v>505</v>
      </c>
      <c r="E33" s="469">
        <v>460</v>
      </c>
      <c r="F33" s="579">
        <f t="shared" si="4"/>
        <v>1431</v>
      </c>
      <c r="G33" s="469">
        <v>437</v>
      </c>
      <c r="H33" s="469">
        <v>440</v>
      </c>
      <c r="I33" s="469">
        <v>598</v>
      </c>
      <c r="J33" s="469">
        <v>772</v>
      </c>
      <c r="K33" s="469">
        <v>646</v>
      </c>
      <c r="L33" s="530">
        <v>478</v>
      </c>
      <c r="M33" s="531">
        <v>449</v>
      </c>
      <c r="N33" s="469">
        <v>563</v>
      </c>
      <c r="O33" s="469">
        <v>651</v>
      </c>
      <c r="P33" s="469">
        <v>401</v>
      </c>
      <c r="Q33" s="579">
        <f t="shared" si="6"/>
        <v>5435</v>
      </c>
      <c r="R33" s="469">
        <v>338</v>
      </c>
      <c r="S33" s="469">
        <v>260</v>
      </c>
      <c r="T33" s="469">
        <v>241</v>
      </c>
      <c r="U33" s="469">
        <v>128</v>
      </c>
      <c r="V33" s="469">
        <v>85</v>
      </c>
      <c r="W33" s="469">
        <v>37</v>
      </c>
      <c r="X33" s="469">
        <v>5</v>
      </c>
      <c r="Y33" s="469">
        <v>1</v>
      </c>
      <c r="Z33" s="585">
        <f t="shared" si="8"/>
        <v>1095</v>
      </c>
      <c r="AA33" s="465"/>
    </row>
    <row r="34" spans="1:27" s="466" customFormat="1" ht="14.25" customHeight="1">
      <c r="A34" s="524" t="s">
        <v>740</v>
      </c>
      <c r="B34" s="572">
        <f t="shared" si="2"/>
        <v>3666</v>
      </c>
      <c r="C34" s="467">
        <f>C35+C36</f>
        <v>119</v>
      </c>
      <c r="D34" s="467">
        <f>D35+D36</f>
        <v>148</v>
      </c>
      <c r="E34" s="467">
        <f>E35+E36</f>
        <v>170</v>
      </c>
      <c r="F34" s="572">
        <f t="shared" si="4"/>
        <v>437</v>
      </c>
      <c r="G34" s="467">
        <f aca="true" t="shared" si="25" ref="G34:P34">G35+G36</f>
        <v>208</v>
      </c>
      <c r="H34" s="467">
        <f t="shared" si="25"/>
        <v>230</v>
      </c>
      <c r="I34" s="467">
        <f t="shared" si="25"/>
        <v>219</v>
      </c>
      <c r="J34" s="467">
        <f t="shared" si="25"/>
        <v>206</v>
      </c>
      <c r="K34" s="467">
        <f t="shared" si="25"/>
        <v>201</v>
      </c>
      <c r="L34" s="528">
        <f t="shared" si="25"/>
        <v>187</v>
      </c>
      <c r="M34" s="529">
        <f t="shared" si="25"/>
        <v>229</v>
      </c>
      <c r="N34" s="467">
        <f t="shared" si="25"/>
        <v>342</v>
      </c>
      <c r="O34" s="467">
        <f t="shared" si="25"/>
        <v>384</v>
      </c>
      <c r="P34" s="467">
        <f t="shared" si="25"/>
        <v>203</v>
      </c>
      <c r="Q34" s="572">
        <f t="shared" si="6"/>
        <v>2409</v>
      </c>
      <c r="R34" s="467">
        <f aca="true" t="shared" si="26" ref="R34:Y34">R35+R36</f>
        <v>201</v>
      </c>
      <c r="S34" s="467">
        <f t="shared" si="26"/>
        <v>189</v>
      </c>
      <c r="T34" s="467">
        <f t="shared" si="26"/>
        <v>193</v>
      </c>
      <c r="U34" s="467">
        <f t="shared" si="26"/>
        <v>143</v>
      </c>
      <c r="V34" s="467">
        <f t="shared" si="26"/>
        <v>74</v>
      </c>
      <c r="W34" s="467">
        <f t="shared" si="26"/>
        <v>17</v>
      </c>
      <c r="X34" s="467">
        <f t="shared" si="26"/>
        <v>3</v>
      </c>
      <c r="Y34" s="467">
        <f t="shared" si="26"/>
        <v>0</v>
      </c>
      <c r="Z34" s="574">
        <f t="shared" si="8"/>
        <v>820</v>
      </c>
      <c r="AA34" s="465"/>
    </row>
    <row r="35" spans="1:27" s="466" customFormat="1" ht="14.25" customHeight="1">
      <c r="A35" s="525" t="s">
        <v>729</v>
      </c>
      <c r="B35" s="579">
        <f t="shared" si="2"/>
        <v>1834</v>
      </c>
      <c r="C35" s="469">
        <v>58</v>
      </c>
      <c r="D35" s="469">
        <v>74</v>
      </c>
      <c r="E35" s="469">
        <v>95</v>
      </c>
      <c r="F35" s="579">
        <f t="shared" si="4"/>
        <v>227</v>
      </c>
      <c r="G35" s="469">
        <v>117</v>
      </c>
      <c r="H35" s="469">
        <v>108</v>
      </c>
      <c r="I35" s="469">
        <v>112</v>
      </c>
      <c r="J35" s="469">
        <v>112</v>
      </c>
      <c r="K35" s="469">
        <v>99</v>
      </c>
      <c r="L35" s="530">
        <v>99</v>
      </c>
      <c r="M35" s="531">
        <v>115</v>
      </c>
      <c r="N35" s="469">
        <v>166</v>
      </c>
      <c r="O35" s="469">
        <v>226</v>
      </c>
      <c r="P35" s="469">
        <v>101</v>
      </c>
      <c r="Q35" s="579">
        <f t="shared" si="6"/>
        <v>1255</v>
      </c>
      <c r="R35" s="469">
        <v>106</v>
      </c>
      <c r="S35" s="469">
        <v>91</v>
      </c>
      <c r="T35" s="469">
        <v>76</v>
      </c>
      <c r="U35" s="469">
        <v>47</v>
      </c>
      <c r="V35" s="469">
        <v>26</v>
      </c>
      <c r="W35" s="469">
        <v>6</v>
      </c>
      <c r="X35" s="469">
        <v>0</v>
      </c>
      <c r="Y35" s="469">
        <v>0</v>
      </c>
      <c r="Z35" s="585">
        <f t="shared" si="8"/>
        <v>352</v>
      </c>
      <c r="AA35" s="465"/>
    </row>
    <row r="36" spans="1:27" s="466" customFormat="1" ht="14.25" customHeight="1">
      <c r="A36" s="526" t="s">
        <v>730</v>
      </c>
      <c r="B36" s="582">
        <f t="shared" si="2"/>
        <v>1832</v>
      </c>
      <c r="C36" s="470">
        <v>61</v>
      </c>
      <c r="D36" s="470">
        <v>74</v>
      </c>
      <c r="E36" s="470">
        <v>75</v>
      </c>
      <c r="F36" s="582">
        <f t="shared" si="4"/>
        <v>210</v>
      </c>
      <c r="G36" s="470">
        <v>91</v>
      </c>
      <c r="H36" s="470">
        <v>122</v>
      </c>
      <c r="I36" s="470">
        <v>107</v>
      </c>
      <c r="J36" s="470">
        <v>94</v>
      </c>
      <c r="K36" s="470">
        <v>102</v>
      </c>
      <c r="L36" s="532">
        <v>88</v>
      </c>
      <c r="M36" s="533">
        <v>114</v>
      </c>
      <c r="N36" s="470">
        <v>176</v>
      </c>
      <c r="O36" s="470">
        <v>158</v>
      </c>
      <c r="P36" s="470">
        <v>102</v>
      </c>
      <c r="Q36" s="582">
        <f t="shared" si="6"/>
        <v>1154</v>
      </c>
      <c r="R36" s="470">
        <v>95</v>
      </c>
      <c r="S36" s="470">
        <v>98</v>
      </c>
      <c r="T36" s="470">
        <v>117</v>
      </c>
      <c r="U36" s="470">
        <v>96</v>
      </c>
      <c r="V36" s="470">
        <v>48</v>
      </c>
      <c r="W36" s="470">
        <v>11</v>
      </c>
      <c r="X36" s="470">
        <v>3</v>
      </c>
      <c r="Y36" s="470">
        <v>0</v>
      </c>
      <c r="Z36" s="586">
        <f t="shared" si="8"/>
        <v>468</v>
      </c>
      <c r="AA36" s="465"/>
    </row>
    <row r="37" spans="1:27" s="466" customFormat="1" ht="14.25" customHeight="1">
      <c r="A37" s="524" t="s">
        <v>741</v>
      </c>
      <c r="B37" s="572">
        <f t="shared" si="2"/>
        <v>5122</v>
      </c>
      <c r="C37" s="467">
        <f>C38+C39</f>
        <v>166</v>
      </c>
      <c r="D37" s="467">
        <f>D38+D39</f>
        <v>218</v>
      </c>
      <c r="E37" s="467">
        <f>E38+E39</f>
        <v>242</v>
      </c>
      <c r="F37" s="572">
        <f t="shared" si="4"/>
        <v>626</v>
      </c>
      <c r="G37" s="467">
        <f aca="true" t="shared" si="27" ref="G37:P37">G38+G39</f>
        <v>275</v>
      </c>
      <c r="H37" s="467">
        <f t="shared" si="27"/>
        <v>256</v>
      </c>
      <c r="I37" s="467">
        <f t="shared" si="27"/>
        <v>269</v>
      </c>
      <c r="J37" s="467">
        <f t="shared" si="27"/>
        <v>306</v>
      </c>
      <c r="K37" s="467">
        <f t="shared" si="27"/>
        <v>310</v>
      </c>
      <c r="L37" s="528">
        <f t="shared" si="27"/>
        <v>280</v>
      </c>
      <c r="M37" s="529">
        <f t="shared" si="27"/>
        <v>297</v>
      </c>
      <c r="N37" s="467">
        <f t="shared" si="27"/>
        <v>380</v>
      </c>
      <c r="O37" s="467">
        <f t="shared" si="27"/>
        <v>510</v>
      </c>
      <c r="P37" s="467">
        <f t="shared" si="27"/>
        <v>304</v>
      </c>
      <c r="Q37" s="572">
        <f t="shared" si="6"/>
        <v>3187</v>
      </c>
      <c r="R37" s="467">
        <f aca="true" t="shared" si="28" ref="R37:Y37">R38+R39</f>
        <v>306</v>
      </c>
      <c r="S37" s="467">
        <f t="shared" si="28"/>
        <v>291</v>
      </c>
      <c r="T37" s="467">
        <f t="shared" si="28"/>
        <v>296</v>
      </c>
      <c r="U37" s="467">
        <f t="shared" si="28"/>
        <v>231</v>
      </c>
      <c r="V37" s="467">
        <f t="shared" si="28"/>
        <v>124</v>
      </c>
      <c r="W37" s="467">
        <f t="shared" si="28"/>
        <v>51</v>
      </c>
      <c r="X37" s="467">
        <f t="shared" si="28"/>
        <v>9</v>
      </c>
      <c r="Y37" s="467">
        <f t="shared" si="28"/>
        <v>1</v>
      </c>
      <c r="Z37" s="574">
        <f t="shared" si="8"/>
        <v>1309</v>
      </c>
      <c r="AA37" s="465"/>
    </row>
    <row r="38" spans="1:27" s="466" customFormat="1" ht="14.25" customHeight="1">
      <c r="A38" s="525" t="s">
        <v>729</v>
      </c>
      <c r="B38" s="579">
        <f t="shared" si="2"/>
        <v>2561</v>
      </c>
      <c r="C38" s="469">
        <v>91</v>
      </c>
      <c r="D38" s="469">
        <v>114</v>
      </c>
      <c r="E38" s="469">
        <v>142</v>
      </c>
      <c r="F38" s="579">
        <f t="shared" si="4"/>
        <v>347</v>
      </c>
      <c r="G38" s="469">
        <v>149</v>
      </c>
      <c r="H38" s="469">
        <v>133</v>
      </c>
      <c r="I38" s="469">
        <v>134</v>
      </c>
      <c r="J38" s="469">
        <v>150</v>
      </c>
      <c r="K38" s="469">
        <v>159</v>
      </c>
      <c r="L38" s="530">
        <v>165</v>
      </c>
      <c r="M38" s="531">
        <v>149</v>
      </c>
      <c r="N38" s="469">
        <v>181</v>
      </c>
      <c r="O38" s="469">
        <v>288</v>
      </c>
      <c r="P38" s="469">
        <v>148</v>
      </c>
      <c r="Q38" s="579">
        <f t="shared" si="6"/>
        <v>1656</v>
      </c>
      <c r="R38" s="469">
        <v>156</v>
      </c>
      <c r="S38" s="469">
        <v>136</v>
      </c>
      <c r="T38" s="469">
        <v>113</v>
      </c>
      <c r="U38" s="469">
        <v>91</v>
      </c>
      <c r="V38" s="469">
        <v>50</v>
      </c>
      <c r="W38" s="469">
        <v>10</v>
      </c>
      <c r="X38" s="469">
        <v>2</v>
      </c>
      <c r="Y38" s="469">
        <v>0</v>
      </c>
      <c r="Z38" s="585">
        <f t="shared" si="8"/>
        <v>558</v>
      </c>
      <c r="AA38" s="465"/>
    </row>
    <row r="39" spans="1:27" s="466" customFormat="1" ht="14.25" customHeight="1">
      <c r="A39" s="526" t="s">
        <v>730</v>
      </c>
      <c r="B39" s="582">
        <f t="shared" si="2"/>
        <v>2561</v>
      </c>
      <c r="C39" s="470">
        <v>75</v>
      </c>
      <c r="D39" s="470">
        <v>104</v>
      </c>
      <c r="E39" s="470">
        <v>100</v>
      </c>
      <c r="F39" s="582">
        <f t="shared" si="4"/>
        <v>279</v>
      </c>
      <c r="G39" s="470">
        <v>126</v>
      </c>
      <c r="H39" s="470">
        <v>123</v>
      </c>
      <c r="I39" s="470">
        <v>135</v>
      </c>
      <c r="J39" s="470">
        <v>156</v>
      </c>
      <c r="K39" s="470">
        <v>151</v>
      </c>
      <c r="L39" s="532">
        <v>115</v>
      </c>
      <c r="M39" s="533">
        <v>148</v>
      </c>
      <c r="N39" s="470">
        <v>199</v>
      </c>
      <c r="O39" s="470">
        <v>222</v>
      </c>
      <c r="P39" s="470">
        <v>156</v>
      </c>
      <c r="Q39" s="582">
        <f t="shared" si="6"/>
        <v>1531</v>
      </c>
      <c r="R39" s="470">
        <v>150</v>
      </c>
      <c r="S39" s="470">
        <v>155</v>
      </c>
      <c r="T39" s="470">
        <v>183</v>
      </c>
      <c r="U39" s="470">
        <v>140</v>
      </c>
      <c r="V39" s="470">
        <v>74</v>
      </c>
      <c r="W39" s="470">
        <v>41</v>
      </c>
      <c r="X39" s="470">
        <v>7</v>
      </c>
      <c r="Y39" s="470">
        <v>1</v>
      </c>
      <c r="Z39" s="586">
        <f t="shared" si="8"/>
        <v>751</v>
      </c>
      <c r="AA39" s="465"/>
    </row>
    <row r="40" spans="1:27" s="466" customFormat="1" ht="14.25" customHeight="1">
      <c r="A40" s="524" t="s">
        <v>742</v>
      </c>
      <c r="B40" s="572">
        <f t="shared" si="2"/>
        <v>3701</v>
      </c>
      <c r="C40" s="467">
        <f>C41+C42</f>
        <v>116</v>
      </c>
      <c r="D40" s="467">
        <f>D41+D42</f>
        <v>151</v>
      </c>
      <c r="E40" s="467">
        <f>E41+E42</f>
        <v>216</v>
      </c>
      <c r="F40" s="572">
        <f t="shared" si="4"/>
        <v>483</v>
      </c>
      <c r="G40" s="467">
        <f aca="true" t="shared" si="29" ref="G40:P40">G41+G42</f>
        <v>228</v>
      </c>
      <c r="H40" s="467">
        <f t="shared" si="29"/>
        <v>217</v>
      </c>
      <c r="I40" s="467">
        <f t="shared" si="29"/>
        <v>191</v>
      </c>
      <c r="J40" s="467">
        <f t="shared" si="29"/>
        <v>203</v>
      </c>
      <c r="K40" s="467">
        <f t="shared" si="29"/>
        <v>200</v>
      </c>
      <c r="L40" s="528">
        <f t="shared" si="29"/>
        <v>172</v>
      </c>
      <c r="M40" s="529">
        <f t="shared" si="29"/>
        <v>246</v>
      </c>
      <c r="N40" s="467">
        <f t="shared" si="29"/>
        <v>302</v>
      </c>
      <c r="O40" s="467">
        <f t="shared" si="29"/>
        <v>323</v>
      </c>
      <c r="P40" s="467">
        <f t="shared" si="29"/>
        <v>225</v>
      </c>
      <c r="Q40" s="572">
        <f t="shared" si="6"/>
        <v>2307</v>
      </c>
      <c r="R40" s="467">
        <f aca="true" t="shared" si="30" ref="R40:Y40">R41+R42</f>
        <v>201</v>
      </c>
      <c r="S40" s="467">
        <f t="shared" si="30"/>
        <v>200</v>
      </c>
      <c r="T40" s="467">
        <f t="shared" si="30"/>
        <v>233</v>
      </c>
      <c r="U40" s="467">
        <f t="shared" si="30"/>
        <v>157</v>
      </c>
      <c r="V40" s="467">
        <f t="shared" si="30"/>
        <v>73</v>
      </c>
      <c r="W40" s="467">
        <f t="shared" si="30"/>
        <v>36</v>
      </c>
      <c r="X40" s="467">
        <f t="shared" si="30"/>
        <v>9</v>
      </c>
      <c r="Y40" s="467">
        <f t="shared" si="30"/>
        <v>2</v>
      </c>
      <c r="Z40" s="574">
        <f t="shared" si="8"/>
        <v>911</v>
      </c>
      <c r="AA40" s="465"/>
    </row>
    <row r="41" spans="1:27" s="466" customFormat="1" ht="14.25" customHeight="1">
      <c r="A41" s="525" t="s">
        <v>729</v>
      </c>
      <c r="B41" s="579">
        <f t="shared" si="2"/>
        <v>1833</v>
      </c>
      <c r="C41" s="469">
        <v>60</v>
      </c>
      <c r="D41" s="469">
        <v>73</v>
      </c>
      <c r="E41" s="469">
        <v>118</v>
      </c>
      <c r="F41" s="579">
        <f t="shared" si="4"/>
        <v>251</v>
      </c>
      <c r="G41" s="469">
        <v>118</v>
      </c>
      <c r="H41" s="469">
        <v>126</v>
      </c>
      <c r="I41" s="469">
        <v>96</v>
      </c>
      <c r="J41" s="469">
        <v>110</v>
      </c>
      <c r="K41" s="469">
        <v>108</v>
      </c>
      <c r="L41" s="530">
        <v>84</v>
      </c>
      <c r="M41" s="531">
        <v>118</v>
      </c>
      <c r="N41" s="469">
        <v>156</v>
      </c>
      <c r="O41" s="469">
        <v>170</v>
      </c>
      <c r="P41" s="469">
        <v>116</v>
      </c>
      <c r="Q41" s="579">
        <f t="shared" si="6"/>
        <v>1202</v>
      </c>
      <c r="R41" s="469">
        <v>102</v>
      </c>
      <c r="S41" s="469">
        <v>87</v>
      </c>
      <c r="T41" s="469">
        <v>100</v>
      </c>
      <c r="U41" s="469">
        <v>60</v>
      </c>
      <c r="V41" s="469">
        <v>18</v>
      </c>
      <c r="W41" s="469">
        <v>9</v>
      </c>
      <c r="X41" s="469">
        <v>3</v>
      </c>
      <c r="Y41" s="469">
        <v>1</v>
      </c>
      <c r="Z41" s="585">
        <f t="shared" si="8"/>
        <v>380</v>
      </c>
      <c r="AA41" s="465"/>
    </row>
    <row r="42" spans="1:27" s="466" customFormat="1" ht="14.25" customHeight="1">
      <c r="A42" s="526" t="s">
        <v>730</v>
      </c>
      <c r="B42" s="582">
        <f t="shared" si="2"/>
        <v>1868</v>
      </c>
      <c r="C42" s="470">
        <v>56</v>
      </c>
      <c r="D42" s="470">
        <v>78</v>
      </c>
      <c r="E42" s="470">
        <v>98</v>
      </c>
      <c r="F42" s="582">
        <f t="shared" si="4"/>
        <v>232</v>
      </c>
      <c r="G42" s="470">
        <v>110</v>
      </c>
      <c r="H42" s="470">
        <v>91</v>
      </c>
      <c r="I42" s="470">
        <v>95</v>
      </c>
      <c r="J42" s="470">
        <v>93</v>
      </c>
      <c r="K42" s="470">
        <v>92</v>
      </c>
      <c r="L42" s="532">
        <v>88</v>
      </c>
      <c r="M42" s="533">
        <v>128</v>
      </c>
      <c r="N42" s="470">
        <v>146</v>
      </c>
      <c r="O42" s="470">
        <v>153</v>
      </c>
      <c r="P42" s="470">
        <v>109</v>
      </c>
      <c r="Q42" s="582">
        <f t="shared" si="6"/>
        <v>1105</v>
      </c>
      <c r="R42" s="470">
        <v>99</v>
      </c>
      <c r="S42" s="470">
        <v>113</v>
      </c>
      <c r="T42" s="470">
        <v>133</v>
      </c>
      <c r="U42" s="470">
        <v>97</v>
      </c>
      <c r="V42" s="470">
        <v>55</v>
      </c>
      <c r="W42" s="470">
        <v>27</v>
      </c>
      <c r="X42" s="470">
        <v>6</v>
      </c>
      <c r="Y42" s="470">
        <v>1</v>
      </c>
      <c r="Z42" s="586">
        <f t="shared" si="8"/>
        <v>531</v>
      </c>
      <c r="AA42" s="465"/>
    </row>
    <row r="43" spans="1:27" s="466" customFormat="1" ht="14.25" customHeight="1">
      <c r="A43" s="524" t="s">
        <v>743</v>
      </c>
      <c r="B43" s="572">
        <f t="shared" si="2"/>
        <v>1982</v>
      </c>
      <c r="C43" s="467">
        <f>C44+C45</f>
        <v>49</v>
      </c>
      <c r="D43" s="467">
        <f>D44+D45</f>
        <v>54</v>
      </c>
      <c r="E43" s="467">
        <f>E44+E45</f>
        <v>91</v>
      </c>
      <c r="F43" s="572">
        <f t="shared" si="4"/>
        <v>194</v>
      </c>
      <c r="G43" s="467">
        <f aca="true" t="shared" si="31" ref="G43:P43">G44+G45</f>
        <v>130</v>
      </c>
      <c r="H43" s="467">
        <f t="shared" si="31"/>
        <v>129</v>
      </c>
      <c r="I43" s="467">
        <f t="shared" si="31"/>
        <v>92</v>
      </c>
      <c r="J43" s="467">
        <f t="shared" si="31"/>
        <v>66</v>
      </c>
      <c r="K43" s="467">
        <f t="shared" si="31"/>
        <v>81</v>
      </c>
      <c r="L43" s="528">
        <f t="shared" si="31"/>
        <v>88</v>
      </c>
      <c r="M43" s="529">
        <f t="shared" si="31"/>
        <v>140</v>
      </c>
      <c r="N43" s="467">
        <f t="shared" si="31"/>
        <v>168</v>
      </c>
      <c r="O43" s="467">
        <f t="shared" si="31"/>
        <v>171</v>
      </c>
      <c r="P43" s="467">
        <f t="shared" si="31"/>
        <v>104</v>
      </c>
      <c r="Q43" s="572">
        <f aca="true" t="shared" si="32" ref="Q43:Q51">SUM(G43:P43)</f>
        <v>1169</v>
      </c>
      <c r="R43" s="467">
        <f aca="true" t="shared" si="33" ref="R43:Y43">R44+R45</f>
        <v>105</v>
      </c>
      <c r="S43" s="467">
        <f t="shared" si="33"/>
        <v>153</v>
      </c>
      <c r="T43" s="467">
        <f t="shared" si="33"/>
        <v>170</v>
      </c>
      <c r="U43" s="467">
        <f t="shared" si="33"/>
        <v>129</v>
      </c>
      <c r="V43" s="467">
        <f t="shared" si="33"/>
        <v>41</v>
      </c>
      <c r="W43" s="467">
        <f t="shared" si="33"/>
        <v>18</v>
      </c>
      <c r="X43" s="467">
        <f t="shared" si="33"/>
        <v>2</v>
      </c>
      <c r="Y43" s="467">
        <f t="shared" si="33"/>
        <v>1</v>
      </c>
      <c r="Z43" s="574">
        <f t="shared" si="8"/>
        <v>619</v>
      </c>
      <c r="AA43" s="465"/>
    </row>
    <row r="44" spans="1:27" s="466" customFormat="1" ht="14.25" customHeight="1">
      <c r="A44" s="525" t="s">
        <v>729</v>
      </c>
      <c r="B44" s="579">
        <f t="shared" si="2"/>
        <v>970</v>
      </c>
      <c r="C44" s="469">
        <v>21</v>
      </c>
      <c r="D44" s="469">
        <v>29</v>
      </c>
      <c r="E44" s="469">
        <v>39</v>
      </c>
      <c r="F44" s="579">
        <f t="shared" si="4"/>
        <v>89</v>
      </c>
      <c r="G44" s="469">
        <v>69</v>
      </c>
      <c r="H44" s="469">
        <v>66</v>
      </c>
      <c r="I44" s="469">
        <v>41</v>
      </c>
      <c r="J44" s="469">
        <v>40</v>
      </c>
      <c r="K44" s="469">
        <v>48</v>
      </c>
      <c r="L44" s="530">
        <v>42</v>
      </c>
      <c r="M44" s="531">
        <v>70</v>
      </c>
      <c r="N44" s="469">
        <v>92</v>
      </c>
      <c r="O44" s="469">
        <v>103</v>
      </c>
      <c r="P44" s="469">
        <v>51</v>
      </c>
      <c r="Q44" s="579">
        <f t="shared" si="32"/>
        <v>622</v>
      </c>
      <c r="R44" s="469">
        <v>49</v>
      </c>
      <c r="S44" s="469">
        <v>74</v>
      </c>
      <c r="T44" s="469">
        <v>74</v>
      </c>
      <c r="U44" s="469">
        <v>45</v>
      </c>
      <c r="V44" s="469">
        <v>15</v>
      </c>
      <c r="W44" s="469">
        <v>1</v>
      </c>
      <c r="X44" s="469">
        <v>0</v>
      </c>
      <c r="Y44" s="469">
        <v>1</v>
      </c>
      <c r="Z44" s="585">
        <f t="shared" si="8"/>
        <v>259</v>
      </c>
      <c r="AA44" s="465"/>
    </row>
    <row r="45" spans="1:27" s="466" customFormat="1" ht="14.25" customHeight="1">
      <c r="A45" s="526" t="s">
        <v>730</v>
      </c>
      <c r="B45" s="582">
        <f t="shared" si="2"/>
        <v>1012</v>
      </c>
      <c r="C45" s="470">
        <v>28</v>
      </c>
      <c r="D45" s="470">
        <v>25</v>
      </c>
      <c r="E45" s="470">
        <v>52</v>
      </c>
      <c r="F45" s="582">
        <f t="shared" si="4"/>
        <v>105</v>
      </c>
      <c r="G45" s="470">
        <v>61</v>
      </c>
      <c r="H45" s="470">
        <v>63</v>
      </c>
      <c r="I45" s="470">
        <v>51</v>
      </c>
      <c r="J45" s="470">
        <v>26</v>
      </c>
      <c r="K45" s="470">
        <v>33</v>
      </c>
      <c r="L45" s="532">
        <v>46</v>
      </c>
      <c r="M45" s="533">
        <v>70</v>
      </c>
      <c r="N45" s="470">
        <v>76</v>
      </c>
      <c r="O45" s="470">
        <v>68</v>
      </c>
      <c r="P45" s="470">
        <v>53</v>
      </c>
      <c r="Q45" s="582">
        <f t="shared" si="32"/>
        <v>547</v>
      </c>
      <c r="R45" s="470">
        <v>56</v>
      </c>
      <c r="S45" s="470">
        <v>79</v>
      </c>
      <c r="T45" s="470">
        <v>96</v>
      </c>
      <c r="U45" s="470">
        <v>84</v>
      </c>
      <c r="V45" s="470">
        <v>26</v>
      </c>
      <c r="W45" s="470">
        <v>17</v>
      </c>
      <c r="X45" s="470">
        <v>2</v>
      </c>
      <c r="Y45" s="470">
        <v>0</v>
      </c>
      <c r="Z45" s="586">
        <f t="shared" si="8"/>
        <v>360</v>
      </c>
      <c r="AA45" s="465"/>
    </row>
    <row r="46" spans="1:27" s="466" customFormat="1" ht="14.25" customHeight="1">
      <c r="A46" s="524" t="s">
        <v>744</v>
      </c>
      <c r="B46" s="572">
        <f t="shared" si="2"/>
        <v>1539</v>
      </c>
      <c r="C46" s="467">
        <f>C47+C48</f>
        <v>31</v>
      </c>
      <c r="D46" s="467">
        <f>D47+D48</f>
        <v>51</v>
      </c>
      <c r="E46" s="467">
        <f>E47+E48</f>
        <v>78</v>
      </c>
      <c r="F46" s="572">
        <f t="shared" si="4"/>
        <v>160</v>
      </c>
      <c r="G46" s="467">
        <f aca="true" t="shared" si="34" ref="G46:P46">G47+G48</f>
        <v>83</v>
      </c>
      <c r="H46" s="467">
        <f t="shared" si="34"/>
        <v>75</v>
      </c>
      <c r="I46" s="467">
        <f t="shared" si="34"/>
        <v>63</v>
      </c>
      <c r="J46" s="467">
        <f t="shared" si="34"/>
        <v>72</v>
      </c>
      <c r="K46" s="467">
        <f t="shared" si="34"/>
        <v>73</v>
      </c>
      <c r="L46" s="528">
        <f t="shared" si="34"/>
        <v>66</v>
      </c>
      <c r="M46" s="529">
        <f t="shared" si="34"/>
        <v>103</v>
      </c>
      <c r="N46" s="467">
        <f t="shared" si="34"/>
        <v>129</v>
      </c>
      <c r="O46" s="467">
        <f t="shared" si="34"/>
        <v>140</v>
      </c>
      <c r="P46" s="467">
        <f t="shared" si="34"/>
        <v>97</v>
      </c>
      <c r="Q46" s="572">
        <f t="shared" si="32"/>
        <v>901</v>
      </c>
      <c r="R46" s="467">
        <f aca="true" t="shared" si="35" ref="R46:Y46">R47+R48</f>
        <v>98</v>
      </c>
      <c r="S46" s="467">
        <f t="shared" si="35"/>
        <v>115</v>
      </c>
      <c r="T46" s="467">
        <f t="shared" si="35"/>
        <v>111</v>
      </c>
      <c r="U46" s="467">
        <f t="shared" si="35"/>
        <v>91</v>
      </c>
      <c r="V46" s="467">
        <f t="shared" si="35"/>
        <v>40</v>
      </c>
      <c r="W46" s="467">
        <f t="shared" si="35"/>
        <v>19</v>
      </c>
      <c r="X46" s="467">
        <f t="shared" si="35"/>
        <v>4</v>
      </c>
      <c r="Y46" s="467">
        <f t="shared" si="35"/>
        <v>0</v>
      </c>
      <c r="Z46" s="574">
        <f t="shared" si="8"/>
        <v>478</v>
      </c>
      <c r="AA46" s="465"/>
    </row>
    <row r="47" spans="1:27" s="466" customFormat="1" ht="14.25" customHeight="1">
      <c r="A47" s="525" t="s">
        <v>729</v>
      </c>
      <c r="B47" s="579">
        <f t="shared" si="2"/>
        <v>788</v>
      </c>
      <c r="C47" s="469">
        <v>18</v>
      </c>
      <c r="D47" s="469">
        <v>32</v>
      </c>
      <c r="E47" s="469">
        <v>42</v>
      </c>
      <c r="F47" s="579">
        <f t="shared" si="4"/>
        <v>92</v>
      </c>
      <c r="G47" s="469">
        <v>37</v>
      </c>
      <c r="H47" s="469">
        <v>39</v>
      </c>
      <c r="I47" s="469">
        <v>42</v>
      </c>
      <c r="J47" s="469">
        <v>41</v>
      </c>
      <c r="K47" s="469">
        <v>40</v>
      </c>
      <c r="L47" s="530">
        <v>34</v>
      </c>
      <c r="M47" s="531">
        <v>53</v>
      </c>
      <c r="N47" s="469">
        <v>73</v>
      </c>
      <c r="O47" s="469">
        <v>79</v>
      </c>
      <c r="P47" s="469">
        <v>46</v>
      </c>
      <c r="Q47" s="579">
        <f t="shared" si="32"/>
        <v>484</v>
      </c>
      <c r="R47" s="469">
        <v>51</v>
      </c>
      <c r="S47" s="469">
        <v>61</v>
      </c>
      <c r="T47" s="469">
        <v>41</v>
      </c>
      <c r="U47" s="469">
        <v>38</v>
      </c>
      <c r="V47" s="469">
        <v>14</v>
      </c>
      <c r="W47" s="469">
        <v>5</v>
      </c>
      <c r="X47" s="469">
        <v>2</v>
      </c>
      <c r="Y47" s="469">
        <v>0</v>
      </c>
      <c r="Z47" s="585">
        <f t="shared" si="8"/>
        <v>212</v>
      </c>
      <c r="AA47" s="465"/>
    </row>
    <row r="48" spans="1:27" s="466" customFormat="1" ht="14.25" customHeight="1">
      <c r="A48" s="526" t="s">
        <v>730</v>
      </c>
      <c r="B48" s="582">
        <f t="shared" si="2"/>
        <v>751</v>
      </c>
      <c r="C48" s="470">
        <v>13</v>
      </c>
      <c r="D48" s="470">
        <v>19</v>
      </c>
      <c r="E48" s="470">
        <v>36</v>
      </c>
      <c r="F48" s="582">
        <f t="shared" si="4"/>
        <v>68</v>
      </c>
      <c r="G48" s="470">
        <v>46</v>
      </c>
      <c r="H48" s="470">
        <v>36</v>
      </c>
      <c r="I48" s="470">
        <v>21</v>
      </c>
      <c r="J48" s="470">
        <v>31</v>
      </c>
      <c r="K48" s="470">
        <v>33</v>
      </c>
      <c r="L48" s="532">
        <v>32</v>
      </c>
      <c r="M48" s="533">
        <v>50</v>
      </c>
      <c r="N48" s="470">
        <v>56</v>
      </c>
      <c r="O48" s="470">
        <v>61</v>
      </c>
      <c r="P48" s="470">
        <v>51</v>
      </c>
      <c r="Q48" s="582">
        <f t="shared" si="32"/>
        <v>417</v>
      </c>
      <c r="R48" s="470">
        <v>47</v>
      </c>
      <c r="S48" s="470">
        <v>54</v>
      </c>
      <c r="T48" s="470">
        <v>70</v>
      </c>
      <c r="U48" s="470">
        <v>53</v>
      </c>
      <c r="V48" s="470">
        <v>26</v>
      </c>
      <c r="W48" s="470">
        <v>14</v>
      </c>
      <c r="X48" s="470">
        <v>2</v>
      </c>
      <c r="Y48" s="470">
        <v>0</v>
      </c>
      <c r="Z48" s="586">
        <f t="shared" si="8"/>
        <v>266</v>
      </c>
      <c r="AA48" s="465"/>
    </row>
    <row r="49" spans="1:27" s="466" customFormat="1" ht="14.25" customHeight="1">
      <c r="A49" s="524" t="s">
        <v>745</v>
      </c>
      <c r="B49" s="572">
        <f t="shared" si="2"/>
        <v>3018</v>
      </c>
      <c r="C49" s="467">
        <f>C50+C51</f>
        <v>119</v>
      </c>
      <c r="D49" s="467">
        <f>D50+D51</f>
        <v>121</v>
      </c>
      <c r="E49" s="467">
        <f>E50+E51</f>
        <v>155</v>
      </c>
      <c r="F49" s="572">
        <f t="shared" si="4"/>
        <v>395</v>
      </c>
      <c r="G49" s="467">
        <f aca="true" t="shared" si="36" ref="G49:P49">G50+G51</f>
        <v>189</v>
      </c>
      <c r="H49" s="467">
        <f t="shared" si="36"/>
        <v>183</v>
      </c>
      <c r="I49" s="467">
        <f t="shared" si="36"/>
        <v>166</v>
      </c>
      <c r="J49" s="467">
        <f t="shared" si="36"/>
        <v>154</v>
      </c>
      <c r="K49" s="467">
        <f t="shared" si="36"/>
        <v>147</v>
      </c>
      <c r="L49" s="528">
        <f t="shared" si="36"/>
        <v>168</v>
      </c>
      <c r="M49" s="529">
        <f t="shared" si="36"/>
        <v>240</v>
      </c>
      <c r="N49" s="467">
        <f t="shared" si="36"/>
        <v>269</v>
      </c>
      <c r="O49" s="467">
        <f t="shared" si="36"/>
        <v>271</v>
      </c>
      <c r="P49" s="467">
        <f t="shared" si="36"/>
        <v>140</v>
      </c>
      <c r="Q49" s="572">
        <f t="shared" si="32"/>
        <v>1927</v>
      </c>
      <c r="R49" s="467">
        <f aca="true" t="shared" si="37" ref="R49:Y49">R50+R51</f>
        <v>128</v>
      </c>
      <c r="S49" s="467">
        <f t="shared" si="37"/>
        <v>162</v>
      </c>
      <c r="T49" s="467">
        <f t="shared" si="37"/>
        <v>193</v>
      </c>
      <c r="U49" s="467">
        <f t="shared" si="37"/>
        <v>111</v>
      </c>
      <c r="V49" s="467">
        <f t="shared" si="37"/>
        <v>65</v>
      </c>
      <c r="W49" s="467">
        <f t="shared" si="37"/>
        <v>32</v>
      </c>
      <c r="X49" s="467">
        <f t="shared" si="37"/>
        <v>4</v>
      </c>
      <c r="Y49" s="467">
        <f t="shared" si="37"/>
        <v>1</v>
      </c>
      <c r="Z49" s="574">
        <f t="shared" si="8"/>
        <v>696</v>
      </c>
      <c r="AA49" s="465"/>
    </row>
    <row r="50" spans="1:27" s="466" customFormat="1" ht="14.25" customHeight="1">
      <c r="A50" s="525" t="s">
        <v>729</v>
      </c>
      <c r="B50" s="579">
        <f t="shared" si="2"/>
        <v>1518</v>
      </c>
      <c r="C50" s="469">
        <v>59</v>
      </c>
      <c r="D50" s="469">
        <v>64</v>
      </c>
      <c r="E50" s="469">
        <v>86</v>
      </c>
      <c r="F50" s="579">
        <f t="shared" si="4"/>
        <v>209</v>
      </c>
      <c r="G50" s="469">
        <v>96</v>
      </c>
      <c r="H50" s="469">
        <v>102</v>
      </c>
      <c r="I50" s="469">
        <v>90</v>
      </c>
      <c r="J50" s="469">
        <v>81</v>
      </c>
      <c r="K50" s="469">
        <v>69</v>
      </c>
      <c r="L50" s="530">
        <v>80</v>
      </c>
      <c r="M50" s="531">
        <v>127</v>
      </c>
      <c r="N50" s="469">
        <v>148</v>
      </c>
      <c r="O50" s="469">
        <v>151</v>
      </c>
      <c r="P50" s="469">
        <v>74</v>
      </c>
      <c r="Q50" s="579">
        <f t="shared" si="32"/>
        <v>1018</v>
      </c>
      <c r="R50" s="469">
        <v>70</v>
      </c>
      <c r="S50" s="469">
        <v>76</v>
      </c>
      <c r="T50" s="469">
        <v>75</v>
      </c>
      <c r="U50" s="469">
        <v>47</v>
      </c>
      <c r="V50" s="469">
        <v>15</v>
      </c>
      <c r="W50" s="469">
        <v>6</v>
      </c>
      <c r="X50" s="469">
        <v>2</v>
      </c>
      <c r="Y50" s="469">
        <v>0</v>
      </c>
      <c r="Z50" s="585">
        <f t="shared" si="8"/>
        <v>291</v>
      </c>
      <c r="AA50" s="465"/>
    </row>
    <row r="51" spans="1:27" s="466" customFormat="1" ht="14.25" customHeight="1">
      <c r="A51" s="526" t="s">
        <v>730</v>
      </c>
      <c r="B51" s="582">
        <f t="shared" si="2"/>
        <v>1500</v>
      </c>
      <c r="C51" s="470">
        <v>60</v>
      </c>
      <c r="D51" s="470">
        <v>57</v>
      </c>
      <c r="E51" s="470">
        <v>69</v>
      </c>
      <c r="F51" s="582">
        <f t="shared" si="4"/>
        <v>186</v>
      </c>
      <c r="G51" s="470">
        <v>93</v>
      </c>
      <c r="H51" s="470">
        <v>81</v>
      </c>
      <c r="I51" s="470">
        <v>76</v>
      </c>
      <c r="J51" s="470">
        <v>73</v>
      </c>
      <c r="K51" s="470">
        <v>78</v>
      </c>
      <c r="L51" s="532">
        <v>88</v>
      </c>
      <c r="M51" s="533">
        <v>113</v>
      </c>
      <c r="N51" s="470">
        <v>121</v>
      </c>
      <c r="O51" s="470">
        <v>120</v>
      </c>
      <c r="P51" s="470">
        <v>66</v>
      </c>
      <c r="Q51" s="582">
        <f t="shared" si="32"/>
        <v>909</v>
      </c>
      <c r="R51" s="470">
        <v>58</v>
      </c>
      <c r="S51" s="470">
        <v>86</v>
      </c>
      <c r="T51" s="470">
        <v>118</v>
      </c>
      <c r="U51" s="470">
        <v>64</v>
      </c>
      <c r="V51" s="470">
        <v>50</v>
      </c>
      <c r="W51" s="470">
        <v>26</v>
      </c>
      <c r="X51" s="470">
        <v>2</v>
      </c>
      <c r="Y51" s="470">
        <v>1</v>
      </c>
      <c r="Z51" s="586">
        <f t="shared" si="8"/>
        <v>405</v>
      </c>
      <c r="AA51" s="465"/>
    </row>
    <row r="52" ht="10.5">
      <c r="A52" s="466"/>
    </row>
    <row r="53" ht="10.5">
      <c r="A53" s="466"/>
    </row>
    <row r="54" ht="10.5">
      <c r="A54" s="466"/>
    </row>
    <row r="55" ht="10.5">
      <c r="A55" s="466"/>
    </row>
    <row r="56" ht="10.5">
      <c r="A56" s="466"/>
    </row>
    <row r="57" ht="10.5">
      <c r="A57" s="466"/>
    </row>
    <row r="58" ht="10.5">
      <c r="A58" s="466"/>
    </row>
    <row r="59" ht="10.5">
      <c r="A59" s="466"/>
    </row>
    <row r="60" ht="10.5">
      <c r="A60" s="466"/>
    </row>
    <row r="61" ht="10.5">
      <c r="A61" s="466"/>
    </row>
    <row r="62" ht="10.5">
      <c r="A62" s="466"/>
    </row>
    <row r="63" ht="10.5">
      <c r="A63" s="466"/>
    </row>
    <row r="64" ht="10.5">
      <c r="A64" s="466"/>
    </row>
    <row r="65" ht="10.5">
      <c r="A65" s="466"/>
    </row>
    <row r="66" ht="10.5">
      <c r="A66" s="466"/>
    </row>
    <row r="67" ht="10.5">
      <c r="A67" s="466"/>
    </row>
    <row r="68" ht="10.5">
      <c r="A68" s="466"/>
    </row>
    <row r="69" ht="10.5">
      <c r="A69" s="466"/>
    </row>
    <row r="70" ht="10.5">
      <c r="A70" s="466"/>
    </row>
    <row r="71" ht="10.5">
      <c r="A71" s="466"/>
    </row>
    <row r="72" ht="10.5">
      <c r="A72" s="466"/>
    </row>
    <row r="73" ht="10.5">
      <c r="A73" s="466"/>
    </row>
    <row r="74" ht="10.5">
      <c r="A74" s="466"/>
    </row>
    <row r="75" ht="10.5">
      <c r="A75" s="466"/>
    </row>
    <row r="76" ht="10.5">
      <c r="A76" s="466"/>
    </row>
    <row r="77" ht="10.5">
      <c r="A77" s="466"/>
    </row>
    <row r="78" ht="10.5">
      <c r="A78" s="466"/>
    </row>
    <row r="79" ht="10.5">
      <c r="A79" s="466"/>
    </row>
    <row r="80" ht="10.5">
      <c r="A80" s="466"/>
    </row>
    <row r="81" ht="10.5">
      <c r="A81" s="466"/>
    </row>
    <row r="82" ht="10.5">
      <c r="A82" s="466"/>
    </row>
    <row r="83" ht="10.5">
      <c r="A83" s="466"/>
    </row>
    <row r="84" ht="10.5">
      <c r="A84" s="466"/>
    </row>
    <row r="85" ht="10.5">
      <c r="A85" s="466"/>
    </row>
    <row r="86" ht="10.5">
      <c r="A86" s="466"/>
    </row>
    <row r="87" ht="10.5">
      <c r="A87" s="466"/>
    </row>
    <row r="88" ht="10.5">
      <c r="A88" s="466"/>
    </row>
    <row r="89" ht="10.5">
      <c r="A89" s="466"/>
    </row>
    <row r="90" ht="10.5">
      <c r="A90" s="466"/>
    </row>
    <row r="91" ht="10.5">
      <c r="A91" s="466"/>
    </row>
    <row r="92" ht="10.5">
      <c r="A92" s="466"/>
    </row>
    <row r="93" ht="10.5">
      <c r="A93" s="466"/>
    </row>
    <row r="94" ht="10.5">
      <c r="A94" s="466"/>
    </row>
    <row r="95" ht="10.5">
      <c r="A95" s="466"/>
    </row>
    <row r="96" ht="10.5">
      <c r="A96" s="466"/>
    </row>
    <row r="97" ht="10.5">
      <c r="A97" s="466"/>
    </row>
    <row r="98" ht="10.5">
      <c r="A98" s="466"/>
    </row>
    <row r="99" ht="10.5">
      <c r="A99" s="466"/>
    </row>
    <row r="100" ht="10.5">
      <c r="A100" s="466"/>
    </row>
    <row r="101" ht="10.5">
      <c r="A101" s="466"/>
    </row>
    <row r="102" ht="10.5">
      <c r="A102" s="466"/>
    </row>
    <row r="103" ht="10.5">
      <c r="A103" s="466"/>
    </row>
    <row r="104" ht="10.5">
      <c r="A104" s="466"/>
    </row>
    <row r="105" ht="10.5">
      <c r="A105" s="466"/>
    </row>
    <row r="106" ht="10.5">
      <c r="A106" s="466"/>
    </row>
    <row r="107" ht="10.5">
      <c r="A107" s="466"/>
    </row>
    <row r="108" ht="10.5">
      <c r="A108" s="466"/>
    </row>
    <row r="109" ht="10.5">
      <c r="A109" s="466"/>
    </row>
    <row r="110" ht="10.5">
      <c r="A110" s="466"/>
    </row>
    <row r="111" ht="10.5">
      <c r="A111" s="466"/>
    </row>
    <row r="112" ht="10.5">
      <c r="A112" s="466"/>
    </row>
    <row r="113" ht="10.5">
      <c r="A113" s="466"/>
    </row>
    <row r="114" ht="10.5">
      <c r="A114" s="466"/>
    </row>
  </sheetData>
  <mergeCells count="2">
    <mergeCell ref="A1:L1"/>
    <mergeCell ref="O1:R1"/>
  </mergeCells>
  <printOptions/>
  <pageMargins left="0.75" right="0.24" top="1" bottom="1" header="0.512" footer="0.512"/>
  <pageSetup horizontalDpi="300" verticalDpi="300" orientation="portrait" paperSize="9" scale="99" r:id="rId1"/>
  <colBreaks count="1" manualBreakCount="1">
    <brk id="12" max="5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2"/>
  <sheetViews>
    <sheetView zoomScale="75" zoomScaleNormal="75" zoomScaleSheetLayoutView="100" workbookViewId="0" topLeftCell="A1">
      <pane xSplit="1" ySplit="3" topLeftCell="B4" activePane="bottomRight" state="frozen"/>
      <selection pane="topLeft" activeCell="P8" sqref="P8"/>
      <selection pane="topRight" activeCell="P8" sqref="P8"/>
      <selection pane="bottomLeft" activeCell="P8" sqref="P8"/>
      <selection pane="bottomRight" activeCell="A1" sqref="A1:L1"/>
    </sheetView>
  </sheetViews>
  <sheetFormatPr defaultColWidth="9.00390625" defaultRowHeight="13.5"/>
  <cols>
    <col min="1" max="1" width="12.875" style="459" customWidth="1"/>
    <col min="2" max="2" width="8.125" style="584" customWidth="1"/>
    <col min="3" max="16" width="6.625" style="459" customWidth="1"/>
    <col min="17" max="17" width="6.625" style="584" customWidth="1"/>
    <col min="18" max="26" width="6.625" style="459" customWidth="1"/>
    <col min="27" max="16384" width="11.75390625" style="459" customWidth="1"/>
  </cols>
  <sheetData>
    <row r="1" spans="1:27" ht="23.25" customHeight="1">
      <c r="A1" s="713" t="s">
        <v>762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N1" s="471" t="s">
        <v>776</v>
      </c>
      <c r="O1" s="716" t="s">
        <v>775</v>
      </c>
      <c r="P1" s="716"/>
      <c r="Q1" s="716"/>
      <c r="R1" s="716"/>
      <c r="S1" s="473" t="s">
        <v>776</v>
      </c>
      <c r="W1" s="715" t="s">
        <v>761</v>
      </c>
      <c r="X1" s="715"/>
      <c r="Y1" s="715"/>
      <c r="Z1" s="715"/>
      <c r="AA1" s="462"/>
    </row>
    <row r="2" spans="1:27" ht="12.75" customHeight="1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N2" s="471"/>
      <c r="O2" s="538"/>
      <c r="P2" s="472"/>
      <c r="Q2" s="583"/>
      <c r="R2" s="472"/>
      <c r="S2" s="473"/>
      <c r="Z2" s="461"/>
      <c r="AA2" s="462"/>
    </row>
    <row r="3" spans="1:26" s="463" customFormat="1" ht="18.75" customHeight="1">
      <c r="A3" s="569"/>
      <c r="B3" s="464" t="s">
        <v>773</v>
      </c>
      <c r="C3" s="464" t="s">
        <v>291</v>
      </c>
      <c r="D3" s="464" t="s">
        <v>271</v>
      </c>
      <c r="E3" s="464" t="s">
        <v>272</v>
      </c>
      <c r="F3" s="464" t="s">
        <v>723</v>
      </c>
      <c r="G3" s="464" t="s">
        <v>273</v>
      </c>
      <c r="H3" s="464" t="s">
        <v>274</v>
      </c>
      <c r="I3" s="464" t="s">
        <v>275</v>
      </c>
      <c r="J3" s="464" t="s">
        <v>292</v>
      </c>
      <c r="K3" s="464" t="s">
        <v>276</v>
      </c>
      <c r="L3" s="527" t="s">
        <v>277</v>
      </c>
      <c r="M3" s="523" t="s">
        <v>278</v>
      </c>
      <c r="N3" s="590" t="s">
        <v>279</v>
      </c>
      <c r="O3" s="590" t="s">
        <v>280</v>
      </c>
      <c r="P3" s="590" t="s">
        <v>293</v>
      </c>
      <c r="Q3" s="596" t="s">
        <v>771</v>
      </c>
      <c r="R3" s="590" t="s">
        <v>281</v>
      </c>
      <c r="S3" s="590" t="s">
        <v>282</v>
      </c>
      <c r="T3" s="590" t="s">
        <v>283</v>
      </c>
      <c r="U3" s="590" t="s">
        <v>284</v>
      </c>
      <c r="V3" s="590" t="s">
        <v>758</v>
      </c>
      <c r="W3" s="590" t="s">
        <v>759</v>
      </c>
      <c r="X3" s="590" t="s">
        <v>760</v>
      </c>
      <c r="Y3" s="592" t="s">
        <v>727</v>
      </c>
      <c r="Z3" s="597" t="s">
        <v>772</v>
      </c>
    </row>
    <row r="4" spans="1:27" s="577" customFormat="1" ht="14.25" customHeight="1">
      <c r="A4" s="573" t="s">
        <v>728</v>
      </c>
      <c r="B4" s="572">
        <f>F4+Q4+Z4</f>
        <v>104120</v>
      </c>
      <c r="C4" s="572">
        <f>C5+C6</f>
        <v>4520</v>
      </c>
      <c r="D4" s="572">
        <f>D5+D6</f>
        <v>5091</v>
      </c>
      <c r="E4" s="572">
        <f>E5+E6</f>
        <v>5413</v>
      </c>
      <c r="F4" s="572">
        <f>SUM(C4:E4)</f>
        <v>15024</v>
      </c>
      <c r="G4" s="572">
        <f aca="true" t="shared" si="0" ref="G4:P4">G5+G6</f>
        <v>5655</v>
      </c>
      <c r="H4" s="572">
        <f t="shared" si="0"/>
        <v>5068</v>
      </c>
      <c r="I4" s="572">
        <f t="shared" si="0"/>
        <v>6348</v>
      </c>
      <c r="J4" s="572">
        <f t="shared" si="0"/>
        <v>7481</v>
      </c>
      <c r="K4" s="572">
        <f t="shared" si="0"/>
        <v>6634</v>
      </c>
      <c r="L4" s="574">
        <f t="shared" si="0"/>
        <v>6317</v>
      </c>
      <c r="M4" s="575">
        <f t="shared" si="0"/>
        <v>6918</v>
      </c>
      <c r="N4" s="572">
        <f t="shared" si="0"/>
        <v>8029</v>
      </c>
      <c r="O4" s="572">
        <f t="shared" si="0"/>
        <v>8398</v>
      </c>
      <c r="P4" s="572">
        <f t="shared" si="0"/>
        <v>6358</v>
      </c>
      <c r="Q4" s="572">
        <f>SUM(G4:P4)</f>
        <v>67206</v>
      </c>
      <c r="R4" s="572">
        <f aca="true" t="shared" si="1" ref="R4:X4">R5+R6</f>
        <v>5572</v>
      </c>
      <c r="S4" s="572">
        <f t="shared" si="1"/>
        <v>5442</v>
      </c>
      <c r="T4" s="572">
        <f t="shared" si="1"/>
        <v>5046</v>
      </c>
      <c r="U4" s="572">
        <f t="shared" si="1"/>
        <v>3350</v>
      </c>
      <c r="V4" s="572">
        <f t="shared" si="1"/>
        <v>1646</v>
      </c>
      <c r="W4" s="572">
        <f t="shared" si="1"/>
        <v>679</v>
      </c>
      <c r="X4" s="572">
        <f t="shared" si="1"/>
        <v>131</v>
      </c>
      <c r="Y4" s="572">
        <f>SUM(Y5:Y6)</f>
        <v>24</v>
      </c>
      <c r="Z4" s="574">
        <f>SUM(R4:Y4)</f>
        <v>21890</v>
      </c>
      <c r="AA4" s="576"/>
    </row>
    <row r="5" spans="1:27" s="577" customFormat="1" ht="14.25" customHeight="1">
      <c r="A5" s="578" t="s">
        <v>729</v>
      </c>
      <c r="B5" s="579">
        <f aca="true" t="shared" si="2" ref="B5:B51">F5+Q5+Z5</f>
        <v>51232</v>
      </c>
      <c r="C5" s="571">
        <f aca="true" t="shared" si="3" ref="C5:Z6">C8+C11+C14+C17+C20+C23+C26+C29+C32+C35+C38+C41+C44+C47+C50</f>
        <v>2251</v>
      </c>
      <c r="D5" s="571">
        <f t="shared" si="3"/>
        <v>2611</v>
      </c>
      <c r="E5" s="571">
        <f t="shared" si="3"/>
        <v>2824</v>
      </c>
      <c r="F5" s="571">
        <f>F8+F11+F14+F17+F20+F23+F26+F29+F32+F35+F38+F41+F44+F47+F50</f>
        <v>7686</v>
      </c>
      <c r="G5" s="571">
        <f t="shared" si="3"/>
        <v>2859</v>
      </c>
      <c r="H5" s="571">
        <f t="shared" si="3"/>
        <v>2541</v>
      </c>
      <c r="I5" s="571">
        <f t="shared" si="3"/>
        <v>3220</v>
      </c>
      <c r="J5" s="571">
        <f t="shared" si="3"/>
        <v>3811</v>
      </c>
      <c r="K5" s="571">
        <f t="shared" si="3"/>
        <v>3375</v>
      </c>
      <c r="L5" s="580">
        <f t="shared" si="3"/>
        <v>3200</v>
      </c>
      <c r="M5" s="581">
        <f t="shared" si="3"/>
        <v>3569</v>
      </c>
      <c r="N5" s="571">
        <f t="shared" si="3"/>
        <v>4089</v>
      </c>
      <c r="O5" s="571">
        <f t="shared" si="3"/>
        <v>4346</v>
      </c>
      <c r="P5" s="571">
        <f t="shared" si="3"/>
        <v>3229</v>
      </c>
      <c r="Q5" s="571">
        <f t="shared" si="3"/>
        <v>34239</v>
      </c>
      <c r="R5" s="571">
        <f t="shared" si="3"/>
        <v>2727</v>
      </c>
      <c r="S5" s="571">
        <f t="shared" si="3"/>
        <v>2502</v>
      </c>
      <c r="T5" s="571">
        <f t="shared" si="3"/>
        <v>2119</v>
      </c>
      <c r="U5" s="571">
        <f t="shared" si="3"/>
        <v>1242</v>
      </c>
      <c r="V5" s="571">
        <f t="shared" si="3"/>
        <v>513</v>
      </c>
      <c r="W5" s="571">
        <f t="shared" si="3"/>
        <v>167</v>
      </c>
      <c r="X5" s="571">
        <f t="shared" si="3"/>
        <v>33</v>
      </c>
      <c r="Y5" s="571">
        <f t="shared" si="3"/>
        <v>4</v>
      </c>
      <c r="Z5" s="580">
        <f t="shared" si="3"/>
        <v>9307</v>
      </c>
      <c r="AA5" s="576"/>
    </row>
    <row r="6" spans="1:27" s="577" customFormat="1" ht="14.25" customHeight="1">
      <c r="A6" s="578" t="s">
        <v>730</v>
      </c>
      <c r="B6" s="579">
        <f t="shared" si="2"/>
        <v>52888</v>
      </c>
      <c r="C6" s="571">
        <f>C9+C12+C15+C18+C21+C24+C27+C30+C33+C36+C39+C42+C45+C48+C51</f>
        <v>2269</v>
      </c>
      <c r="D6" s="571">
        <f t="shared" si="3"/>
        <v>2480</v>
      </c>
      <c r="E6" s="571">
        <f t="shared" si="3"/>
        <v>2589</v>
      </c>
      <c r="F6" s="571">
        <f>F9+F12+F15+F18+F21+F24+F27+F30+F33+F36+F39+F42+F45+F48+F51</f>
        <v>7338</v>
      </c>
      <c r="G6" s="571">
        <f t="shared" si="3"/>
        <v>2796</v>
      </c>
      <c r="H6" s="571">
        <f t="shared" si="3"/>
        <v>2527</v>
      </c>
      <c r="I6" s="571">
        <f t="shared" si="3"/>
        <v>3128</v>
      </c>
      <c r="J6" s="571">
        <f t="shared" si="3"/>
        <v>3670</v>
      </c>
      <c r="K6" s="571">
        <f t="shared" si="3"/>
        <v>3259</v>
      </c>
      <c r="L6" s="580">
        <f t="shared" si="3"/>
        <v>3117</v>
      </c>
      <c r="M6" s="581">
        <f t="shared" si="3"/>
        <v>3349</v>
      </c>
      <c r="N6" s="571">
        <f t="shared" si="3"/>
        <v>3940</v>
      </c>
      <c r="O6" s="571">
        <f t="shared" si="3"/>
        <v>4052</v>
      </c>
      <c r="P6" s="571">
        <f t="shared" si="3"/>
        <v>3129</v>
      </c>
      <c r="Q6" s="571">
        <f t="shared" si="3"/>
        <v>32967</v>
      </c>
      <c r="R6" s="571">
        <f t="shared" si="3"/>
        <v>2845</v>
      </c>
      <c r="S6" s="571">
        <f t="shared" si="3"/>
        <v>2940</v>
      </c>
      <c r="T6" s="571">
        <f t="shared" si="3"/>
        <v>2927</v>
      </c>
      <c r="U6" s="571">
        <f t="shared" si="3"/>
        <v>2108</v>
      </c>
      <c r="V6" s="571">
        <f t="shared" si="3"/>
        <v>1133</v>
      </c>
      <c r="W6" s="571">
        <f t="shared" si="3"/>
        <v>512</v>
      </c>
      <c r="X6" s="571">
        <f t="shared" si="3"/>
        <v>98</v>
      </c>
      <c r="Y6" s="571">
        <f t="shared" si="3"/>
        <v>20</v>
      </c>
      <c r="Z6" s="580">
        <f t="shared" si="3"/>
        <v>12583</v>
      </c>
      <c r="AA6" s="576"/>
    </row>
    <row r="7" spans="1:27" s="466" customFormat="1" ht="14.25" customHeight="1">
      <c r="A7" s="524" t="s">
        <v>731</v>
      </c>
      <c r="B7" s="572">
        <f t="shared" si="2"/>
        <v>24316</v>
      </c>
      <c r="C7" s="467">
        <f>C8+C9</f>
        <v>987</v>
      </c>
      <c r="D7" s="467">
        <f>D8+D9</f>
        <v>1059</v>
      </c>
      <c r="E7" s="467">
        <f>E8+E9</f>
        <v>1144</v>
      </c>
      <c r="F7" s="572">
        <f aca="true" t="shared" si="4" ref="F7:F51">SUM(C7:E7)</f>
        <v>3190</v>
      </c>
      <c r="G7" s="467">
        <f aca="true" t="shared" si="5" ref="G7:P7">G8+G9</f>
        <v>1221</v>
      </c>
      <c r="H7" s="467">
        <f t="shared" si="5"/>
        <v>1044</v>
      </c>
      <c r="I7" s="467">
        <f t="shared" si="5"/>
        <v>1374</v>
      </c>
      <c r="J7" s="467">
        <f t="shared" si="5"/>
        <v>1669</v>
      </c>
      <c r="K7" s="467">
        <f t="shared" si="5"/>
        <v>1430</v>
      </c>
      <c r="L7" s="528">
        <f t="shared" si="5"/>
        <v>1441</v>
      </c>
      <c r="M7" s="529">
        <f t="shared" si="5"/>
        <v>1515</v>
      </c>
      <c r="N7" s="467">
        <f t="shared" si="5"/>
        <v>1710</v>
      </c>
      <c r="O7" s="467">
        <f t="shared" si="5"/>
        <v>1963</v>
      </c>
      <c r="P7" s="467">
        <f t="shared" si="5"/>
        <v>1662</v>
      </c>
      <c r="Q7" s="572">
        <f aca="true" t="shared" si="6" ref="Q7:Q42">SUM(G7:P7)</f>
        <v>15029</v>
      </c>
      <c r="R7" s="467">
        <f aca="true" t="shared" si="7" ref="R7:Y7">R8+R9</f>
        <v>1482</v>
      </c>
      <c r="S7" s="467">
        <f t="shared" si="7"/>
        <v>1615</v>
      </c>
      <c r="T7" s="467">
        <f t="shared" si="7"/>
        <v>1431</v>
      </c>
      <c r="U7" s="467">
        <f t="shared" si="7"/>
        <v>871</v>
      </c>
      <c r="V7" s="467">
        <f t="shared" si="7"/>
        <v>468</v>
      </c>
      <c r="W7" s="467">
        <f t="shared" si="7"/>
        <v>188</v>
      </c>
      <c r="X7" s="467">
        <f t="shared" si="7"/>
        <v>41</v>
      </c>
      <c r="Y7" s="467">
        <f t="shared" si="7"/>
        <v>1</v>
      </c>
      <c r="Z7" s="574">
        <f aca="true" t="shared" si="8" ref="Z7:Z51">SUM(R7:Y7)</f>
        <v>6097</v>
      </c>
      <c r="AA7" s="465"/>
    </row>
    <row r="8" spans="1:27" s="466" customFormat="1" ht="14.25" customHeight="1">
      <c r="A8" s="525" t="s">
        <v>729</v>
      </c>
      <c r="B8" s="579">
        <f t="shared" si="2"/>
        <v>11657</v>
      </c>
      <c r="C8" s="469">
        <v>479</v>
      </c>
      <c r="D8" s="469">
        <v>528</v>
      </c>
      <c r="E8" s="469">
        <v>604</v>
      </c>
      <c r="F8" s="579">
        <f t="shared" si="4"/>
        <v>1611</v>
      </c>
      <c r="G8" s="469">
        <v>623</v>
      </c>
      <c r="H8" s="469">
        <v>482</v>
      </c>
      <c r="I8" s="469">
        <v>670</v>
      </c>
      <c r="J8" s="469">
        <v>813</v>
      </c>
      <c r="K8" s="469">
        <v>749</v>
      </c>
      <c r="L8" s="530">
        <v>687</v>
      </c>
      <c r="M8" s="531">
        <v>790</v>
      </c>
      <c r="N8" s="469">
        <v>858</v>
      </c>
      <c r="O8" s="469">
        <v>998</v>
      </c>
      <c r="P8" s="469">
        <v>823</v>
      </c>
      <c r="Q8" s="579">
        <f t="shared" si="6"/>
        <v>7493</v>
      </c>
      <c r="R8" s="469">
        <v>678</v>
      </c>
      <c r="S8" s="469">
        <v>702</v>
      </c>
      <c r="T8" s="469">
        <v>632</v>
      </c>
      <c r="U8" s="469">
        <v>325</v>
      </c>
      <c r="V8" s="469">
        <v>152</v>
      </c>
      <c r="W8" s="469">
        <v>58</v>
      </c>
      <c r="X8" s="469">
        <v>6</v>
      </c>
      <c r="Y8" s="469">
        <v>0</v>
      </c>
      <c r="Z8" s="585">
        <f t="shared" si="8"/>
        <v>2553</v>
      </c>
      <c r="AA8" s="465"/>
    </row>
    <row r="9" spans="1:27" s="466" customFormat="1" ht="14.25" customHeight="1">
      <c r="A9" s="526" t="s">
        <v>730</v>
      </c>
      <c r="B9" s="582">
        <f t="shared" si="2"/>
        <v>12659</v>
      </c>
      <c r="C9" s="470">
        <v>508</v>
      </c>
      <c r="D9" s="470">
        <v>531</v>
      </c>
      <c r="E9" s="470">
        <v>540</v>
      </c>
      <c r="F9" s="582">
        <f t="shared" si="4"/>
        <v>1579</v>
      </c>
      <c r="G9" s="470">
        <v>598</v>
      </c>
      <c r="H9" s="470">
        <v>562</v>
      </c>
      <c r="I9" s="470">
        <v>704</v>
      </c>
      <c r="J9" s="470">
        <v>856</v>
      </c>
      <c r="K9" s="470">
        <v>681</v>
      </c>
      <c r="L9" s="532">
        <v>754</v>
      </c>
      <c r="M9" s="533">
        <v>725</v>
      </c>
      <c r="N9" s="470">
        <v>852</v>
      </c>
      <c r="O9" s="470">
        <v>965</v>
      </c>
      <c r="P9" s="470">
        <v>839</v>
      </c>
      <c r="Q9" s="582">
        <f t="shared" si="6"/>
        <v>7536</v>
      </c>
      <c r="R9" s="470">
        <v>804</v>
      </c>
      <c r="S9" s="470">
        <v>913</v>
      </c>
      <c r="T9" s="470">
        <v>799</v>
      </c>
      <c r="U9" s="470">
        <v>546</v>
      </c>
      <c r="V9" s="470">
        <v>316</v>
      </c>
      <c r="W9" s="470">
        <v>130</v>
      </c>
      <c r="X9" s="470">
        <v>35</v>
      </c>
      <c r="Y9" s="470">
        <v>1</v>
      </c>
      <c r="Z9" s="586">
        <f t="shared" si="8"/>
        <v>3544</v>
      </c>
      <c r="AA9" s="465"/>
    </row>
    <row r="10" spans="1:27" s="466" customFormat="1" ht="14.25" customHeight="1">
      <c r="A10" s="525" t="s">
        <v>732</v>
      </c>
      <c r="B10" s="579">
        <f t="shared" si="2"/>
        <v>14321</v>
      </c>
      <c r="C10" s="468">
        <f>C11+C12</f>
        <v>650</v>
      </c>
      <c r="D10" s="468">
        <f>D11+D12</f>
        <v>739</v>
      </c>
      <c r="E10" s="468">
        <f>E11+E12</f>
        <v>790</v>
      </c>
      <c r="F10" s="579">
        <f t="shared" si="4"/>
        <v>2179</v>
      </c>
      <c r="G10" s="468">
        <f aca="true" t="shared" si="9" ref="G10:P10">G11+G12</f>
        <v>796</v>
      </c>
      <c r="H10" s="468">
        <f t="shared" si="9"/>
        <v>689</v>
      </c>
      <c r="I10" s="468">
        <f t="shared" si="9"/>
        <v>894</v>
      </c>
      <c r="J10" s="468">
        <f t="shared" si="9"/>
        <v>1067</v>
      </c>
      <c r="K10" s="468">
        <f t="shared" si="9"/>
        <v>986</v>
      </c>
      <c r="L10" s="534">
        <f t="shared" si="9"/>
        <v>947</v>
      </c>
      <c r="M10" s="535">
        <f t="shared" si="9"/>
        <v>1005</v>
      </c>
      <c r="N10" s="468">
        <f t="shared" si="9"/>
        <v>1141</v>
      </c>
      <c r="O10" s="468">
        <f t="shared" si="9"/>
        <v>1144</v>
      </c>
      <c r="P10" s="468">
        <f t="shared" si="9"/>
        <v>839</v>
      </c>
      <c r="Q10" s="579">
        <f t="shared" si="6"/>
        <v>9508</v>
      </c>
      <c r="R10" s="468">
        <f aca="true" t="shared" si="10" ref="R10:Y10">R11+R12</f>
        <v>714</v>
      </c>
      <c r="S10" s="468">
        <f t="shared" si="10"/>
        <v>677</v>
      </c>
      <c r="T10" s="468">
        <f t="shared" si="10"/>
        <v>596</v>
      </c>
      <c r="U10" s="468">
        <f t="shared" si="10"/>
        <v>385</v>
      </c>
      <c r="V10" s="468">
        <f t="shared" si="10"/>
        <v>162</v>
      </c>
      <c r="W10" s="468">
        <f t="shared" si="10"/>
        <v>82</v>
      </c>
      <c r="X10" s="468">
        <f t="shared" si="10"/>
        <v>16</v>
      </c>
      <c r="Y10" s="468">
        <f t="shared" si="10"/>
        <v>2</v>
      </c>
      <c r="Z10" s="585">
        <f t="shared" si="8"/>
        <v>2634</v>
      </c>
      <c r="AA10" s="465"/>
    </row>
    <row r="11" spans="1:27" s="466" customFormat="1" ht="14.25" customHeight="1">
      <c r="A11" s="525" t="s">
        <v>729</v>
      </c>
      <c r="B11" s="579">
        <f t="shared" si="2"/>
        <v>7184</v>
      </c>
      <c r="C11" s="469">
        <v>336</v>
      </c>
      <c r="D11" s="469">
        <v>386</v>
      </c>
      <c r="E11" s="469">
        <v>403</v>
      </c>
      <c r="F11" s="579">
        <f t="shared" si="4"/>
        <v>1125</v>
      </c>
      <c r="G11" s="469">
        <v>411</v>
      </c>
      <c r="H11" s="469">
        <v>358</v>
      </c>
      <c r="I11" s="469">
        <v>468</v>
      </c>
      <c r="J11" s="469">
        <v>571</v>
      </c>
      <c r="K11" s="469">
        <v>510</v>
      </c>
      <c r="L11" s="530">
        <v>482</v>
      </c>
      <c r="M11" s="531">
        <v>530</v>
      </c>
      <c r="N11" s="469">
        <v>596</v>
      </c>
      <c r="O11" s="469">
        <v>585</v>
      </c>
      <c r="P11" s="469">
        <v>439</v>
      </c>
      <c r="Q11" s="579">
        <f t="shared" si="6"/>
        <v>4950</v>
      </c>
      <c r="R11" s="469">
        <v>350</v>
      </c>
      <c r="S11" s="469">
        <v>308</v>
      </c>
      <c r="T11" s="469">
        <v>261</v>
      </c>
      <c r="U11" s="469">
        <v>127</v>
      </c>
      <c r="V11" s="469">
        <v>45</v>
      </c>
      <c r="W11" s="469">
        <v>13</v>
      </c>
      <c r="X11" s="469">
        <v>5</v>
      </c>
      <c r="Y11" s="469">
        <v>0</v>
      </c>
      <c r="Z11" s="585">
        <f t="shared" si="8"/>
        <v>1109</v>
      </c>
      <c r="AA11" s="465"/>
    </row>
    <row r="12" spans="1:27" s="466" customFormat="1" ht="14.25" customHeight="1">
      <c r="A12" s="525" t="s">
        <v>730</v>
      </c>
      <c r="B12" s="579">
        <f t="shared" si="2"/>
        <v>7137</v>
      </c>
      <c r="C12" s="469">
        <v>314</v>
      </c>
      <c r="D12" s="469">
        <v>353</v>
      </c>
      <c r="E12" s="469">
        <v>387</v>
      </c>
      <c r="F12" s="579">
        <f t="shared" si="4"/>
        <v>1054</v>
      </c>
      <c r="G12" s="469">
        <v>385</v>
      </c>
      <c r="H12" s="469">
        <v>331</v>
      </c>
      <c r="I12" s="469">
        <v>426</v>
      </c>
      <c r="J12" s="469">
        <v>496</v>
      </c>
      <c r="K12" s="469">
        <v>476</v>
      </c>
      <c r="L12" s="530">
        <v>465</v>
      </c>
      <c r="M12" s="531">
        <v>475</v>
      </c>
      <c r="N12" s="469">
        <v>545</v>
      </c>
      <c r="O12" s="469">
        <v>559</v>
      </c>
      <c r="P12" s="469">
        <v>400</v>
      </c>
      <c r="Q12" s="579">
        <f t="shared" si="6"/>
        <v>4558</v>
      </c>
      <c r="R12" s="469">
        <v>364</v>
      </c>
      <c r="S12" s="469">
        <v>369</v>
      </c>
      <c r="T12" s="469">
        <v>335</v>
      </c>
      <c r="U12" s="469">
        <v>258</v>
      </c>
      <c r="V12" s="469">
        <v>117</v>
      </c>
      <c r="W12" s="469">
        <v>69</v>
      </c>
      <c r="X12" s="469">
        <v>11</v>
      </c>
      <c r="Y12" s="469">
        <v>2</v>
      </c>
      <c r="Z12" s="585">
        <f t="shared" si="8"/>
        <v>1525</v>
      </c>
      <c r="AA12" s="465"/>
    </row>
    <row r="13" spans="1:27" s="466" customFormat="1" ht="14.25" customHeight="1">
      <c r="A13" s="524" t="s">
        <v>733</v>
      </c>
      <c r="B13" s="572">
        <f t="shared" si="2"/>
        <v>3497</v>
      </c>
      <c r="C13" s="467">
        <f>C14+C15</f>
        <v>80</v>
      </c>
      <c r="D13" s="467">
        <f>D14+D15</f>
        <v>121</v>
      </c>
      <c r="E13" s="467">
        <f>E14+E15</f>
        <v>172</v>
      </c>
      <c r="F13" s="572">
        <f t="shared" si="4"/>
        <v>373</v>
      </c>
      <c r="G13" s="467">
        <f aca="true" t="shared" si="11" ref="G13:P13">G14+G15</f>
        <v>219</v>
      </c>
      <c r="H13" s="467">
        <f t="shared" si="11"/>
        <v>169</v>
      </c>
      <c r="I13" s="467">
        <f t="shared" si="11"/>
        <v>182</v>
      </c>
      <c r="J13" s="467">
        <f t="shared" si="11"/>
        <v>174</v>
      </c>
      <c r="K13" s="467">
        <f t="shared" si="11"/>
        <v>134</v>
      </c>
      <c r="L13" s="528">
        <f t="shared" si="11"/>
        <v>207</v>
      </c>
      <c r="M13" s="529">
        <f t="shared" si="11"/>
        <v>245</v>
      </c>
      <c r="N13" s="467">
        <f t="shared" si="11"/>
        <v>302</v>
      </c>
      <c r="O13" s="467">
        <f t="shared" si="11"/>
        <v>309</v>
      </c>
      <c r="P13" s="467">
        <f t="shared" si="11"/>
        <v>212</v>
      </c>
      <c r="Q13" s="572">
        <f t="shared" si="6"/>
        <v>2153</v>
      </c>
      <c r="R13" s="467">
        <f aca="true" t="shared" si="12" ref="R13:Y13">R14+R15</f>
        <v>216</v>
      </c>
      <c r="S13" s="467">
        <f t="shared" si="12"/>
        <v>246</v>
      </c>
      <c r="T13" s="467">
        <f t="shared" si="12"/>
        <v>238</v>
      </c>
      <c r="U13" s="467">
        <f t="shared" si="12"/>
        <v>159</v>
      </c>
      <c r="V13" s="467">
        <f t="shared" si="12"/>
        <v>79</v>
      </c>
      <c r="W13" s="467">
        <f t="shared" si="12"/>
        <v>26</v>
      </c>
      <c r="X13" s="467">
        <f t="shared" si="12"/>
        <v>6</v>
      </c>
      <c r="Y13" s="467">
        <f t="shared" si="12"/>
        <v>1</v>
      </c>
      <c r="Z13" s="574">
        <f t="shared" si="8"/>
        <v>971</v>
      </c>
      <c r="AA13" s="465"/>
    </row>
    <row r="14" spans="1:27" s="466" customFormat="1" ht="14.25" customHeight="1">
      <c r="A14" s="525" t="s">
        <v>729</v>
      </c>
      <c r="B14" s="579">
        <f t="shared" si="2"/>
        <v>1732</v>
      </c>
      <c r="C14" s="469">
        <v>41</v>
      </c>
      <c r="D14" s="469">
        <v>68</v>
      </c>
      <c r="E14" s="469">
        <v>97</v>
      </c>
      <c r="F14" s="579">
        <f t="shared" si="4"/>
        <v>206</v>
      </c>
      <c r="G14" s="469">
        <v>113</v>
      </c>
      <c r="H14" s="469">
        <v>86</v>
      </c>
      <c r="I14" s="469">
        <v>95</v>
      </c>
      <c r="J14" s="469">
        <v>88</v>
      </c>
      <c r="K14" s="469">
        <v>74</v>
      </c>
      <c r="L14" s="530">
        <v>102</v>
      </c>
      <c r="M14" s="531">
        <v>119</v>
      </c>
      <c r="N14" s="469">
        <v>164</v>
      </c>
      <c r="O14" s="469">
        <v>151</v>
      </c>
      <c r="P14" s="469">
        <v>120</v>
      </c>
      <c r="Q14" s="579">
        <f t="shared" si="6"/>
        <v>1112</v>
      </c>
      <c r="R14" s="469">
        <v>102</v>
      </c>
      <c r="S14" s="469">
        <v>125</v>
      </c>
      <c r="T14" s="469">
        <v>95</v>
      </c>
      <c r="U14" s="469">
        <v>62</v>
      </c>
      <c r="V14" s="469">
        <v>21</v>
      </c>
      <c r="W14" s="469">
        <v>6</v>
      </c>
      <c r="X14" s="469">
        <v>2</v>
      </c>
      <c r="Y14" s="469">
        <v>1</v>
      </c>
      <c r="Z14" s="585">
        <f t="shared" si="8"/>
        <v>414</v>
      </c>
      <c r="AA14" s="465"/>
    </row>
    <row r="15" spans="1:27" s="466" customFormat="1" ht="14.25" customHeight="1">
      <c r="A15" s="526" t="s">
        <v>730</v>
      </c>
      <c r="B15" s="582">
        <f t="shared" si="2"/>
        <v>1765</v>
      </c>
      <c r="C15" s="470">
        <v>39</v>
      </c>
      <c r="D15" s="470">
        <v>53</v>
      </c>
      <c r="E15" s="470">
        <v>75</v>
      </c>
      <c r="F15" s="582">
        <f t="shared" si="4"/>
        <v>167</v>
      </c>
      <c r="G15" s="470">
        <v>106</v>
      </c>
      <c r="H15" s="470">
        <v>83</v>
      </c>
      <c r="I15" s="470">
        <v>87</v>
      </c>
      <c r="J15" s="470">
        <v>86</v>
      </c>
      <c r="K15" s="470">
        <v>60</v>
      </c>
      <c r="L15" s="532">
        <v>105</v>
      </c>
      <c r="M15" s="533">
        <v>126</v>
      </c>
      <c r="N15" s="470">
        <v>138</v>
      </c>
      <c r="O15" s="470">
        <v>158</v>
      </c>
      <c r="P15" s="470">
        <v>92</v>
      </c>
      <c r="Q15" s="582">
        <f t="shared" si="6"/>
        <v>1041</v>
      </c>
      <c r="R15" s="470">
        <v>114</v>
      </c>
      <c r="S15" s="470">
        <v>121</v>
      </c>
      <c r="T15" s="470">
        <v>143</v>
      </c>
      <c r="U15" s="470">
        <v>97</v>
      </c>
      <c r="V15" s="470">
        <v>58</v>
      </c>
      <c r="W15" s="470">
        <v>20</v>
      </c>
      <c r="X15" s="470">
        <v>4</v>
      </c>
      <c r="Y15" s="470">
        <v>0</v>
      </c>
      <c r="Z15" s="586">
        <f t="shared" si="8"/>
        <v>557</v>
      </c>
      <c r="AA15" s="465"/>
    </row>
    <row r="16" spans="1:27" s="466" customFormat="1" ht="14.25" customHeight="1">
      <c r="A16" s="525" t="s">
        <v>734</v>
      </c>
      <c r="B16" s="579">
        <f t="shared" si="2"/>
        <v>11655</v>
      </c>
      <c r="C16" s="468">
        <f>C17+C18</f>
        <v>621</v>
      </c>
      <c r="D16" s="468">
        <f>D17+D18</f>
        <v>621</v>
      </c>
      <c r="E16" s="468">
        <f>E17+E18</f>
        <v>611</v>
      </c>
      <c r="F16" s="579">
        <f t="shared" si="4"/>
        <v>1853</v>
      </c>
      <c r="G16" s="468">
        <f aca="true" t="shared" si="13" ref="G16:P16">G17+G18</f>
        <v>648</v>
      </c>
      <c r="H16" s="468">
        <f t="shared" si="13"/>
        <v>619</v>
      </c>
      <c r="I16" s="468">
        <f t="shared" si="13"/>
        <v>725</v>
      </c>
      <c r="J16" s="468">
        <f t="shared" si="13"/>
        <v>904</v>
      </c>
      <c r="K16" s="468">
        <f t="shared" si="13"/>
        <v>827</v>
      </c>
      <c r="L16" s="534">
        <f t="shared" si="13"/>
        <v>710</v>
      </c>
      <c r="M16" s="535">
        <f t="shared" si="13"/>
        <v>701</v>
      </c>
      <c r="N16" s="468">
        <f t="shared" si="13"/>
        <v>843</v>
      </c>
      <c r="O16" s="468">
        <f t="shared" si="13"/>
        <v>855</v>
      </c>
      <c r="P16" s="468">
        <f t="shared" si="13"/>
        <v>736</v>
      </c>
      <c r="Q16" s="579">
        <f t="shared" si="6"/>
        <v>7568</v>
      </c>
      <c r="R16" s="468">
        <f aca="true" t="shared" si="14" ref="R16:Y16">R17+R18</f>
        <v>611</v>
      </c>
      <c r="S16" s="468">
        <f t="shared" si="14"/>
        <v>573</v>
      </c>
      <c r="T16" s="468">
        <f t="shared" si="14"/>
        <v>456</v>
      </c>
      <c r="U16" s="468">
        <f t="shared" si="14"/>
        <v>357</v>
      </c>
      <c r="V16" s="468">
        <f t="shared" si="14"/>
        <v>163</v>
      </c>
      <c r="W16" s="468">
        <f t="shared" si="14"/>
        <v>56</v>
      </c>
      <c r="X16" s="468">
        <f t="shared" si="14"/>
        <v>11</v>
      </c>
      <c r="Y16" s="467">
        <f t="shared" si="14"/>
        <v>7</v>
      </c>
      <c r="Z16" s="585">
        <f t="shared" si="8"/>
        <v>2234</v>
      </c>
      <c r="AA16" s="465"/>
    </row>
    <row r="17" spans="1:27" s="466" customFormat="1" ht="14.25" customHeight="1">
      <c r="A17" s="525" t="s">
        <v>729</v>
      </c>
      <c r="B17" s="579">
        <f t="shared" si="2"/>
        <v>5720</v>
      </c>
      <c r="C17" s="469">
        <v>298</v>
      </c>
      <c r="D17" s="469">
        <v>331</v>
      </c>
      <c r="E17" s="469">
        <v>319</v>
      </c>
      <c r="F17" s="579">
        <f t="shared" si="4"/>
        <v>948</v>
      </c>
      <c r="G17" s="469">
        <v>328</v>
      </c>
      <c r="H17" s="469">
        <v>326</v>
      </c>
      <c r="I17" s="469">
        <v>380</v>
      </c>
      <c r="J17" s="469">
        <v>450</v>
      </c>
      <c r="K17" s="469">
        <v>408</v>
      </c>
      <c r="L17" s="530">
        <v>363</v>
      </c>
      <c r="M17" s="531">
        <v>356</v>
      </c>
      <c r="N17" s="469">
        <v>399</v>
      </c>
      <c r="O17" s="469">
        <v>433</v>
      </c>
      <c r="P17" s="469">
        <v>371</v>
      </c>
      <c r="Q17" s="579">
        <f t="shared" si="6"/>
        <v>3814</v>
      </c>
      <c r="R17" s="469">
        <v>298</v>
      </c>
      <c r="S17" s="469">
        <v>270</v>
      </c>
      <c r="T17" s="469">
        <v>186</v>
      </c>
      <c r="U17" s="469">
        <v>135</v>
      </c>
      <c r="V17" s="469">
        <v>52</v>
      </c>
      <c r="W17" s="469">
        <v>12</v>
      </c>
      <c r="X17" s="469">
        <v>4</v>
      </c>
      <c r="Y17" s="469">
        <v>1</v>
      </c>
      <c r="Z17" s="585">
        <f t="shared" si="8"/>
        <v>958</v>
      </c>
      <c r="AA17" s="465"/>
    </row>
    <row r="18" spans="1:27" s="466" customFormat="1" ht="14.25" customHeight="1">
      <c r="A18" s="525" t="s">
        <v>730</v>
      </c>
      <c r="B18" s="579">
        <f t="shared" si="2"/>
        <v>5935</v>
      </c>
      <c r="C18" s="469">
        <v>323</v>
      </c>
      <c r="D18" s="469">
        <v>290</v>
      </c>
      <c r="E18" s="469">
        <v>292</v>
      </c>
      <c r="F18" s="579">
        <f t="shared" si="4"/>
        <v>905</v>
      </c>
      <c r="G18" s="469">
        <v>320</v>
      </c>
      <c r="H18" s="469">
        <v>293</v>
      </c>
      <c r="I18" s="469">
        <v>345</v>
      </c>
      <c r="J18" s="469">
        <v>454</v>
      </c>
      <c r="K18" s="469">
        <v>419</v>
      </c>
      <c r="L18" s="530">
        <v>347</v>
      </c>
      <c r="M18" s="531">
        <v>345</v>
      </c>
      <c r="N18" s="469">
        <v>444</v>
      </c>
      <c r="O18" s="469">
        <v>422</v>
      </c>
      <c r="P18" s="469">
        <v>365</v>
      </c>
      <c r="Q18" s="579">
        <f t="shared" si="6"/>
        <v>3754</v>
      </c>
      <c r="R18" s="469">
        <v>313</v>
      </c>
      <c r="S18" s="469">
        <v>303</v>
      </c>
      <c r="T18" s="469">
        <v>270</v>
      </c>
      <c r="U18" s="469">
        <v>222</v>
      </c>
      <c r="V18" s="469">
        <v>111</v>
      </c>
      <c r="W18" s="469">
        <v>44</v>
      </c>
      <c r="X18" s="469">
        <v>7</v>
      </c>
      <c r="Y18" s="469">
        <v>6</v>
      </c>
      <c r="Z18" s="585">
        <f t="shared" si="8"/>
        <v>1276</v>
      </c>
      <c r="AA18" s="465"/>
    </row>
    <row r="19" spans="1:27" s="466" customFormat="1" ht="14.25" customHeight="1">
      <c r="A19" s="524" t="s">
        <v>757</v>
      </c>
      <c r="B19" s="572">
        <f>F19+Q19+Z19</f>
        <v>2145</v>
      </c>
      <c r="C19" s="467">
        <f>C20+C21</f>
        <v>58</v>
      </c>
      <c r="D19" s="467">
        <f>D20+D21</f>
        <v>91</v>
      </c>
      <c r="E19" s="467">
        <f>E20+E21</f>
        <v>125</v>
      </c>
      <c r="F19" s="572">
        <f>SUM(C19:E19)</f>
        <v>274</v>
      </c>
      <c r="G19" s="467">
        <f aca="true" t="shared" si="15" ref="G19:P19">G20+G21</f>
        <v>119</v>
      </c>
      <c r="H19" s="467">
        <f t="shared" si="15"/>
        <v>90</v>
      </c>
      <c r="I19" s="467">
        <f t="shared" si="15"/>
        <v>114</v>
      </c>
      <c r="J19" s="467">
        <f t="shared" si="15"/>
        <v>86</v>
      </c>
      <c r="K19" s="467">
        <f t="shared" si="15"/>
        <v>119</v>
      </c>
      <c r="L19" s="528">
        <f t="shared" si="15"/>
        <v>152</v>
      </c>
      <c r="M19" s="529">
        <f t="shared" si="15"/>
        <v>156</v>
      </c>
      <c r="N19" s="467">
        <f t="shared" si="15"/>
        <v>174</v>
      </c>
      <c r="O19" s="467">
        <f t="shared" si="15"/>
        <v>167</v>
      </c>
      <c r="P19" s="467">
        <f t="shared" si="15"/>
        <v>133</v>
      </c>
      <c r="Q19" s="572">
        <f>SUM(G19:P19)</f>
        <v>1310</v>
      </c>
      <c r="R19" s="467">
        <f aca="true" t="shared" si="16" ref="R19:Y19">R20+R21</f>
        <v>149</v>
      </c>
      <c r="S19" s="467">
        <f t="shared" si="16"/>
        <v>125</v>
      </c>
      <c r="T19" s="467">
        <f t="shared" si="16"/>
        <v>139</v>
      </c>
      <c r="U19" s="467">
        <f t="shared" si="16"/>
        <v>80</v>
      </c>
      <c r="V19" s="467">
        <f t="shared" si="16"/>
        <v>41</v>
      </c>
      <c r="W19" s="467">
        <f t="shared" si="16"/>
        <v>17</v>
      </c>
      <c r="X19" s="467">
        <f t="shared" si="16"/>
        <v>9</v>
      </c>
      <c r="Y19" s="467">
        <f t="shared" si="16"/>
        <v>1</v>
      </c>
      <c r="Z19" s="574">
        <f>SUM(R19:Y19)</f>
        <v>561</v>
      </c>
      <c r="AA19" s="465"/>
    </row>
    <row r="20" spans="1:27" s="466" customFormat="1" ht="14.25" customHeight="1">
      <c r="A20" s="525" t="s">
        <v>729</v>
      </c>
      <c r="B20" s="579">
        <f>F20+Q20+Z20</f>
        <v>1036</v>
      </c>
      <c r="C20" s="469">
        <v>30</v>
      </c>
      <c r="D20" s="469">
        <v>43</v>
      </c>
      <c r="E20" s="469">
        <v>60</v>
      </c>
      <c r="F20" s="579">
        <f>SUM(C20:E20)</f>
        <v>133</v>
      </c>
      <c r="G20" s="469">
        <v>67</v>
      </c>
      <c r="H20" s="469">
        <v>38</v>
      </c>
      <c r="I20" s="469">
        <v>58</v>
      </c>
      <c r="J20" s="469">
        <v>38</v>
      </c>
      <c r="K20" s="469">
        <v>62</v>
      </c>
      <c r="L20" s="530">
        <v>79</v>
      </c>
      <c r="M20" s="531">
        <v>79</v>
      </c>
      <c r="N20" s="469">
        <v>94</v>
      </c>
      <c r="O20" s="469">
        <v>92</v>
      </c>
      <c r="P20" s="469">
        <v>65</v>
      </c>
      <c r="Q20" s="579">
        <f>SUM(G20:P20)</f>
        <v>672</v>
      </c>
      <c r="R20" s="469">
        <v>66</v>
      </c>
      <c r="S20" s="469">
        <v>62</v>
      </c>
      <c r="T20" s="469">
        <v>55</v>
      </c>
      <c r="U20" s="469">
        <v>28</v>
      </c>
      <c r="V20" s="469">
        <v>10</v>
      </c>
      <c r="W20" s="469">
        <v>7</v>
      </c>
      <c r="X20" s="469">
        <v>3</v>
      </c>
      <c r="Y20" s="469">
        <v>0</v>
      </c>
      <c r="Z20" s="585">
        <f>SUM(R20:Y20)</f>
        <v>231</v>
      </c>
      <c r="AA20" s="465"/>
    </row>
    <row r="21" spans="1:27" s="466" customFormat="1" ht="14.25" customHeight="1">
      <c r="A21" s="526" t="s">
        <v>730</v>
      </c>
      <c r="B21" s="582">
        <f>F21+Q21+Z21</f>
        <v>1109</v>
      </c>
      <c r="C21" s="470">
        <v>28</v>
      </c>
      <c r="D21" s="470">
        <v>48</v>
      </c>
      <c r="E21" s="470">
        <v>65</v>
      </c>
      <c r="F21" s="582">
        <f>SUM(C21:E21)</f>
        <v>141</v>
      </c>
      <c r="G21" s="470">
        <v>52</v>
      </c>
      <c r="H21" s="470">
        <v>52</v>
      </c>
      <c r="I21" s="470">
        <v>56</v>
      </c>
      <c r="J21" s="470">
        <v>48</v>
      </c>
      <c r="K21" s="470">
        <v>57</v>
      </c>
      <c r="L21" s="532">
        <v>73</v>
      </c>
      <c r="M21" s="533">
        <v>77</v>
      </c>
      <c r="N21" s="470">
        <v>80</v>
      </c>
      <c r="O21" s="470">
        <v>75</v>
      </c>
      <c r="P21" s="470">
        <v>68</v>
      </c>
      <c r="Q21" s="582">
        <f>SUM(G21:P21)</f>
        <v>638</v>
      </c>
      <c r="R21" s="470">
        <v>83</v>
      </c>
      <c r="S21" s="470">
        <v>63</v>
      </c>
      <c r="T21" s="470">
        <v>84</v>
      </c>
      <c r="U21" s="470">
        <v>52</v>
      </c>
      <c r="V21" s="470">
        <v>31</v>
      </c>
      <c r="W21" s="470">
        <v>10</v>
      </c>
      <c r="X21" s="470">
        <v>6</v>
      </c>
      <c r="Y21" s="470">
        <v>1</v>
      </c>
      <c r="Z21" s="586">
        <f>SUM(R21:Y21)</f>
        <v>330</v>
      </c>
      <c r="AA21" s="465"/>
    </row>
    <row r="22" spans="1:27" s="466" customFormat="1" ht="14.25" customHeight="1">
      <c r="A22" s="525" t="s">
        <v>736</v>
      </c>
      <c r="B22" s="579">
        <f t="shared" si="2"/>
        <v>1187</v>
      </c>
      <c r="C22" s="468">
        <f>C23+C24</f>
        <v>23</v>
      </c>
      <c r="D22" s="468">
        <f>D23+D24</f>
        <v>28</v>
      </c>
      <c r="E22" s="468">
        <f>E23+E24</f>
        <v>40</v>
      </c>
      <c r="F22" s="579">
        <f t="shared" si="4"/>
        <v>91</v>
      </c>
      <c r="G22" s="468">
        <f aca="true" t="shared" si="17" ref="G22:P22">G23+G24</f>
        <v>73</v>
      </c>
      <c r="H22" s="468">
        <f t="shared" si="17"/>
        <v>53</v>
      </c>
      <c r="I22" s="468">
        <f t="shared" si="17"/>
        <v>39</v>
      </c>
      <c r="J22" s="468">
        <f t="shared" si="17"/>
        <v>48</v>
      </c>
      <c r="K22" s="468">
        <f t="shared" si="17"/>
        <v>26</v>
      </c>
      <c r="L22" s="534">
        <f t="shared" si="17"/>
        <v>51</v>
      </c>
      <c r="M22" s="535">
        <f t="shared" si="17"/>
        <v>83</v>
      </c>
      <c r="N22" s="468">
        <f t="shared" si="17"/>
        <v>104</v>
      </c>
      <c r="O22" s="468">
        <f t="shared" si="17"/>
        <v>110</v>
      </c>
      <c r="P22" s="468">
        <f t="shared" si="17"/>
        <v>80</v>
      </c>
      <c r="Q22" s="579">
        <f t="shared" si="6"/>
        <v>667</v>
      </c>
      <c r="R22" s="468">
        <f aca="true" t="shared" si="18" ref="R22:Y22">R23+R24</f>
        <v>102</v>
      </c>
      <c r="S22" s="468">
        <f t="shared" si="18"/>
        <v>95</v>
      </c>
      <c r="T22" s="468">
        <f t="shared" si="18"/>
        <v>106</v>
      </c>
      <c r="U22" s="468">
        <f t="shared" si="18"/>
        <v>76</v>
      </c>
      <c r="V22" s="468">
        <f t="shared" si="18"/>
        <v>36</v>
      </c>
      <c r="W22" s="468">
        <f t="shared" si="18"/>
        <v>11</v>
      </c>
      <c r="X22" s="468">
        <f t="shared" si="18"/>
        <v>3</v>
      </c>
      <c r="Y22" s="468">
        <f t="shared" si="18"/>
        <v>0</v>
      </c>
      <c r="Z22" s="585">
        <f t="shared" si="8"/>
        <v>429</v>
      </c>
      <c r="AA22" s="465"/>
    </row>
    <row r="23" spans="1:27" s="466" customFormat="1" ht="14.25" customHeight="1">
      <c r="A23" s="525" t="s">
        <v>729</v>
      </c>
      <c r="B23" s="579">
        <f t="shared" si="2"/>
        <v>559</v>
      </c>
      <c r="C23" s="469">
        <v>11</v>
      </c>
      <c r="D23" s="469">
        <v>10</v>
      </c>
      <c r="E23" s="469">
        <v>17</v>
      </c>
      <c r="F23" s="579">
        <f t="shared" si="4"/>
        <v>38</v>
      </c>
      <c r="G23" s="469">
        <v>39</v>
      </c>
      <c r="H23" s="469">
        <v>22</v>
      </c>
      <c r="I23" s="469">
        <v>17</v>
      </c>
      <c r="J23" s="469">
        <v>28</v>
      </c>
      <c r="K23" s="469">
        <v>10</v>
      </c>
      <c r="L23" s="530">
        <v>28</v>
      </c>
      <c r="M23" s="531">
        <v>35</v>
      </c>
      <c r="N23" s="469">
        <v>56</v>
      </c>
      <c r="O23" s="469">
        <v>59</v>
      </c>
      <c r="P23" s="469">
        <v>37</v>
      </c>
      <c r="Q23" s="579">
        <f t="shared" si="6"/>
        <v>331</v>
      </c>
      <c r="R23" s="469">
        <v>49</v>
      </c>
      <c r="S23" s="469">
        <v>47</v>
      </c>
      <c r="T23" s="469">
        <v>45</v>
      </c>
      <c r="U23" s="469">
        <v>32</v>
      </c>
      <c r="V23" s="469">
        <v>10</v>
      </c>
      <c r="W23" s="469">
        <v>5</v>
      </c>
      <c r="X23" s="469">
        <v>2</v>
      </c>
      <c r="Y23" s="469">
        <v>0</v>
      </c>
      <c r="Z23" s="585">
        <f t="shared" si="8"/>
        <v>190</v>
      </c>
      <c r="AA23" s="465"/>
    </row>
    <row r="24" spans="1:27" s="466" customFormat="1" ht="14.25" customHeight="1">
      <c r="A24" s="525" t="s">
        <v>730</v>
      </c>
      <c r="B24" s="579">
        <f t="shared" si="2"/>
        <v>628</v>
      </c>
      <c r="C24" s="469">
        <v>12</v>
      </c>
      <c r="D24" s="469">
        <v>18</v>
      </c>
      <c r="E24" s="469">
        <v>23</v>
      </c>
      <c r="F24" s="579">
        <f t="shared" si="4"/>
        <v>53</v>
      </c>
      <c r="G24" s="469">
        <v>34</v>
      </c>
      <c r="H24" s="469">
        <v>31</v>
      </c>
      <c r="I24" s="469">
        <v>22</v>
      </c>
      <c r="J24" s="469">
        <v>20</v>
      </c>
      <c r="K24" s="469">
        <v>16</v>
      </c>
      <c r="L24" s="530">
        <v>23</v>
      </c>
      <c r="M24" s="531">
        <v>48</v>
      </c>
      <c r="N24" s="469">
        <v>48</v>
      </c>
      <c r="O24" s="469">
        <v>51</v>
      </c>
      <c r="P24" s="469">
        <v>43</v>
      </c>
      <c r="Q24" s="579">
        <f t="shared" si="6"/>
        <v>336</v>
      </c>
      <c r="R24" s="469">
        <v>53</v>
      </c>
      <c r="S24" s="469">
        <v>48</v>
      </c>
      <c r="T24" s="469">
        <v>61</v>
      </c>
      <c r="U24" s="469">
        <v>44</v>
      </c>
      <c r="V24" s="469">
        <v>26</v>
      </c>
      <c r="W24" s="469">
        <v>6</v>
      </c>
      <c r="X24" s="469">
        <v>1</v>
      </c>
      <c r="Y24" s="469">
        <v>0</v>
      </c>
      <c r="Z24" s="585">
        <f t="shared" si="8"/>
        <v>239</v>
      </c>
      <c r="AA24" s="465"/>
    </row>
    <row r="25" spans="1:27" s="466" customFormat="1" ht="14.25" customHeight="1">
      <c r="A25" s="524" t="s">
        <v>737</v>
      </c>
      <c r="B25" s="572">
        <f t="shared" si="2"/>
        <v>2393</v>
      </c>
      <c r="C25" s="467">
        <f>C26+C27</f>
        <v>61</v>
      </c>
      <c r="D25" s="467">
        <f>D26+D27</f>
        <v>82</v>
      </c>
      <c r="E25" s="467">
        <f>E26+E27</f>
        <v>105</v>
      </c>
      <c r="F25" s="572">
        <f t="shared" si="4"/>
        <v>248</v>
      </c>
      <c r="G25" s="467">
        <f aca="true" t="shared" si="19" ref="G25:P25">G26+G27</f>
        <v>139</v>
      </c>
      <c r="H25" s="467">
        <f t="shared" si="19"/>
        <v>106</v>
      </c>
      <c r="I25" s="467">
        <f t="shared" si="19"/>
        <v>119</v>
      </c>
      <c r="J25" s="467">
        <f t="shared" si="19"/>
        <v>116</v>
      </c>
      <c r="K25" s="467">
        <f t="shared" si="19"/>
        <v>109</v>
      </c>
      <c r="L25" s="528">
        <f t="shared" si="19"/>
        <v>122</v>
      </c>
      <c r="M25" s="529">
        <f t="shared" si="19"/>
        <v>180</v>
      </c>
      <c r="N25" s="467">
        <f t="shared" si="19"/>
        <v>223</v>
      </c>
      <c r="O25" s="467">
        <f t="shared" si="19"/>
        <v>239</v>
      </c>
      <c r="P25" s="467">
        <f t="shared" si="19"/>
        <v>125</v>
      </c>
      <c r="Q25" s="572">
        <f t="shared" si="6"/>
        <v>1478</v>
      </c>
      <c r="R25" s="467">
        <f aca="true" t="shared" si="20" ref="R25:Y25">R26+R27</f>
        <v>156</v>
      </c>
      <c r="S25" s="467">
        <f t="shared" si="20"/>
        <v>135</v>
      </c>
      <c r="T25" s="467">
        <f t="shared" si="20"/>
        <v>178</v>
      </c>
      <c r="U25" s="467">
        <f t="shared" si="20"/>
        <v>130</v>
      </c>
      <c r="V25" s="467">
        <f t="shared" si="20"/>
        <v>44</v>
      </c>
      <c r="W25" s="467">
        <f t="shared" si="20"/>
        <v>24</v>
      </c>
      <c r="X25" s="467">
        <f t="shared" si="20"/>
        <v>0</v>
      </c>
      <c r="Y25" s="467">
        <f t="shared" si="20"/>
        <v>0</v>
      </c>
      <c r="Z25" s="574">
        <f t="shared" si="8"/>
        <v>667</v>
      </c>
      <c r="AA25" s="465"/>
    </row>
    <row r="26" spans="1:27" s="466" customFormat="1" ht="14.25" customHeight="1">
      <c r="A26" s="525" t="s">
        <v>729</v>
      </c>
      <c r="B26" s="579">
        <f t="shared" si="2"/>
        <v>1174</v>
      </c>
      <c r="C26" s="469">
        <v>34</v>
      </c>
      <c r="D26" s="469">
        <v>39</v>
      </c>
      <c r="E26" s="469">
        <v>59</v>
      </c>
      <c r="F26" s="579">
        <f t="shared" si="4"/>
        <v>132</v>
      </c>
      <c r="G26" s="469">
        <v>66</v>
      </c>
      <c r="H26" s="469">
        <v>63</v>
      </c>
      <c r="I26" s="469">
        <v>58</v>
      </c>
      <c r="J26" s="469">
        <v>60</v>
      </c>
      <c r="K26" s="469">
        <v>55</v>
      </c>
      <c r="L26" s="530">
        <v>64</v>
      </c>
      <c r="M26" s="531">
        <v>95</v>
      </c>
      <c r="N26" s="469">
        <v>118</v>
      </c>
      <c r="O26" s="469">
        <v>124</v>
      </c>
      <c r="P26" s="469">
        <v>60</v>
      </c>
      <c r="Q26" s="579">
        <f t="shared" si="6"/>
        <v>763</v>
      </c>
      <c r="R26" s="469">
        <v>82</v>
      </c>
      <c r="S26" s="469">
        <v>55</v>
      </c>
      <c r="T26" s="469">
        <v>80</v>
      </c>
      <c r="U26" s="469">
        <v>44</v>
      </c>
      <c r="V26" s="469">
        <v>13</v>
      </c>
      <c r="W26" s="469">
        <v>5</v>
      </c>
      <c r="X26" s="469">
        <v>0</v>
      </c>
      <c r="Y26" s="469">
        <v>0</v>
      </c>
      <c r="Z26" s="585">
        <f t="shared" si="8"/>
        <v>279</v>
      </c>
      <c r="AA26" s="465"/>
    </row>
    <row r="27" spans="1:27" s="466" customFormat="1" ht="14.25" customHeight="1">
      <c r="A27" s="526" t="s">
        <v>730</v>
      </c>
      <c r="B27" s="582">
        <f t="shared" si="2"/>
        <v>1219</v>
      </c>
      <c r="C27" s="470">
        <v>27</v>
      </c>
      <c r="D27" s="470">
        <v>43</v>
      </c>
      <c r="E27" s="470">
        <v>46</v>
      </c>
      <c r="F27" s="582">
        <f t="shared" si="4"/>
        <v>116</v>
      </c>
      <c r="G27" s="470">
        <v>73</v>
      </c>
      <c r="H27" s="470">
        <v>43</v>
      </c>
      <c r="I27" s="470">
        <v>61</v>
      </c>
      <c r="J27" s="470">
        <v>56</v>
      </c>
      <c r="K27" s="470">
        <v>54</v>
      </c>
      <c r="L27" s="532">
        <v>58</v>
      </c>
      <c r="M27" s="533">
        <v>85</v>
      </c>
      <c r="N27" s="470">
        <v>105</v>
      </c>
      <c r="O27" s="470">
        <v>115</v>
      </c>
      <c r="P27" s="470">
        <v>65</v>
      </c>
      <c r="Q27" s="582">
        <f t="shared" si="6"/>
        <v>715</v>
      </c>
      <c r="R27" s="470">
        <v>74</v>
      </c>
      <c r="S27" s="470">
        <v>80</v>
      </c>
      <c r="T27" s="470">
        <v>98</v>
      </c>
      <c r="U27" s="470">
        <v>86</v>
      </c>
      <c r="V27" s="470">
        <v>31</v>
      </c>
      <c r="W27" s="470">
        <v>19</v>
      </c>
      <c r="X27" s="470">
        <v>0</v>
      </c>
      <c r="Y27" s="470">
        <v>0</v>
      </c>
      <c r="Z27" s="586">
        <f t="shared" si="8"/>
        <v>388</v>
      </c>
      <c r="AA27" s="465"/>
    </row>
    <row r="28" spans="1:27" s="466" customFormat="1" ht="14.25" customHeight="1">
      <c r="A28" s="524" t="s">
        <v>738</v>
      </c>
      <c r="B28" s="579">
        <f t="shared" si="2"/>
        <v>9608</v>
      </c>
      <c r="C28" s="468">
        <f>C29+C30</f>
        <v>451</v>
      </c>
      <c r="D28" s="468">
        <f>D29+D30</f>
        <v>540</v>
      </c>
      <c r="E28" s="468">
        <f>E29+E30</f>
        <v>537</v>
      </c>
      <c r="F28" s="579">
        <f t="shared" si="4"/>
        <v>1528</v>
      </c>
      <c r="G28" s="468">
        <f aca="true" t="shared" si="21" ref="G28:P28">G29+G30</f>
        <v>496</v>
      </c>
      <c r="H28" s="468">
        <f t="shared" si="21"/>
        <v>511</v>
      </c>
      <c r="I28" s="468">
        <f t="shared" si="21"/>
        <v>622</v>
      </c>
      <c r="J28" s="468">
        <f t="shared" si="21"/>
        <v>751</v>
      </c>
      <c r="K28" s="468">
        <f t="shared" si="21"/>
        <v>738</v>
      </c>
      <c r="L28" s="534">
        <f t="shared" si="21"/>
        <v>649</v>
      </c>
      <c r="M28" s="535">
        <f t="shared" si="21"/>
        <v>629</v>
      </c>
      <c r="N28" s="468">
        <f t="shared" si="21"/>
        <v>707</v>
      </c>
      <c r="O28" s="468">
        <f t="shared" si="21"/>
        <v>773</v>
      </c>
      <c r="P28" s="468">
        <f t="shared" si="21"/>
        <v>536</v>
      </c>
      <c r="Q28" s="579">
        <f t="shared" si="6"/>
        <v>6412</v>
      </c>
      <c r="R28" s="468">
        <f aca="true" t="shared" si="22" ref="R28:X28">R29+R30</f>
        <v>441</v>
      </c>
      <c r="S28" s="468">
        <f t="shared" si="22"/>
        <v>342</v>
      </c>
      <c r="T28" s="468">
        <f t="shared" si="22"/>
        <v>347</v>
      </c>
      <c r="U28" s="468">
        <f t="shared" si="22"/>
        <v>288</v>
      </c>
      <c r="V28" s="468">
        <f t="shared" si="22"/>
        <v>147</v>
      </c>
      <c r="W28" s="468">
        <f t="shared" si="22"/>
        <v>82</v>
      </c>
      <c r="X28" s="468">
        <f t="shared" si="22"/>
        <v>15</v>
      </c>
      <c r="Y28" s="468">
        <f>SUM(Y29:Y30)</f>
        <v>6</v>
      </c>
      <c r="Z28" s="585">
        <f t="shared" si="8"/>
        <v>1668</v>
      </c>
      <c r="AA28" s="465"/>
    </row>
    <row r="29" spans="1:27" s="466" customFormat="1" ht="14.25" customHeight="1">
      <c r="A29" s="525" t="s">
        <v>729</v>
      </c>
      <c r="B29" s="579">
        <f t="shared" si="2"/>
        <v>4751</v>
      </c>
      <c r="C29" s="469">
        <v>220</v>
      </c>
      <c r="D29" s="469">
        <v>277</v>
      </c>
      <c r="E29" s="469">
        <v>298</v>
      </c>
      <c r="F29" s="579">
        <f t="shared" si="4"/>
        <v>795</v>
      </c>
      <c r="G29" s="469">
        <v>229</v>
      </c>
      <c r="H29" s="469">
        <v>263</v>
      </c>
      <c r="I29" s="469">
        <v>310</v>
      </c>
      <c r="J29" s="469">
        <v>379</v>
      </c>
      <c r="K29" s="469">
        <v>386</v>
      </c>
      <c r="L29" s="530">
        <v>349</v>
      </c>
      <c r="M29" s="531">
        <v>331</v>
      </c>
      <c r="N29" s="469">
        <v>359</v>
      </c>
      <c r="O29" s="469">
        <v>401</v>
      </c>
      <c r="P29" s="469">
        <v>267</v>
      </c>
      <c r="Q29" s="579">
        <f t="shared" si="6"/>
        <v>3274</v>
      </c>
      <c r="R29" s="469">
        <v>231</v>
      </c>
      <c r="S29" s="469">
        <v>164</v>
      </c>
      <c r="T29" s="469">
        <v>137</v>
      </c>
      <c r="U29" s="469">
        <v>98</v>
      </c>
      <c r="V29" s="469">
        <v>35</v>
      </c>
      <c r="W29" s="469">
        <v>15</v>
      </c>
      <c r="X29" s="469">
        <v>2</v>
      </c>
      <c r="Y29" s="469">
        <v>0</v>
      </c>
      <c r="Z29" s="585">
        <f t="shared" si="8"/>
        <v>682</v>
      </c>
      <c r="AA29" s="465"/>
    </row>
    <row r="30" spans="1:27" s="466" customFormat="1" ht="14.25" customHeight="1">
      <c r="A30" s="525" t="s">
        <v>730</v>
      </c>
      <c r="B30" s="579">
        <f t="shared" si="2"/>
        <v>4857</v>
      </c>
      <c r="C30" s="469">
        <v>231</v>
      </c>
      <c r="D30" s="469">
        <v>263</v>
      </c>
      <c r="E30" s="469">
        <v>239</v>
      </c>
      <c r="F30" s="579">
        <f t="shared" si="4"/>
        <v>733</v>
      </c>
      <c r="G30" s="469">
        <v>267</v>
      </c>
      <c r="H30" s="469">
        <v>248</v>
      </c>
      <c r="I30" s="469">
        <v>312</v>
      </c>
      <c r="J30" s="469">
        <v>372</v>
      </c>
      <c r="K30" s="469">
        <v>352</v>
      </c>
      <c r="L30" s="530">
        <v>300</v>
      </c>
      <c r="M30" s="531">
        <v>298</v>
      </c>
      <c r="N30" s="469">
        <v>348</v>
      </c>
      <c r="O30" s="469">
        <v>372</v>
      </c>
      <c r="P30" s="469">
        <v>269</v>
      </c>
      <c r="Q30" s="579">
        <f t="shared" si="6"/>
        <v>3138</v>
      </c>
      <c r="R30" s="469">
        <v>210</v>
      </c>
      <c r="S30" s="469">
        <v>178</v>
      </c>
      <c r="T30" s="469">
        <v>210</v>
      </c>
      <c r="U30" s="469">
        <v>190</v>
      </c>
      <c r="V30" s="469">
        <v>112</v>
      </c>
      <c r="W30" s="469">
        <v>67</v>
      </c>
      <c r="X30" s="469">
        <v>13</v>
      </c>
      <c r="Y30" s="469">
        <v>6</v>
      </c>
      <c r="Z30" s="585">
        <f t="shared" si="8"/>
        <v>986</v>
      </c>
      <c r="AA30" s="465"/>
    </row>
    <row r="31" spans="1:27" s="466" customFormat="1" ht="14.25" customHeight="1">
      <c r="A31" s="524" t="s">
        <v>739</v>
      </c>
      <c r="B31" s="572">
        <f t="shared" si="2"/>
        <v>16287</v>
      </c>
      <c r="C31" s="467">
        <f>C32+C33</f>
        <v>986</v>
      </c>
      <c r="D31" s="467">
        <f>D32+D33</f>
        <v>1037</v>
      </c>
      <c r="E31" s="467">
        <f>E32+E33</f>
        <v>908</v>
      </c>
      <c r="F31" s="572">
        <f t="shared" si="4"/>
        <v>2931</v>
      </c>
      <c r="G31" s="467">
        <f aca="true" t="shared" si="23" ref="G31:P31">G32+G33</f>
        <v>851</v>
      </c>
      <c r="H31" s="467">
        <f t="shared" si="23"/>
        <v>858</v>
      </c>
      <c r="I31" s="467">
        <f t="shared" si="23"/>
        <v>1336</v>
      </c>
      <c r="J31" s="467">
        <f t="shared" si="23"/>
        <v>1718</v>
      </c>
      <c r="K31" s="467">
        <f t="shared" si="23"/>
        <v>1317</v>
      </c>
      <c r="L31" s="528">
        <f t="shared" si="23"/>
        <v>1030</v>
      </c>
      <c r="M31" s="529">
        <f t="shared" si="23"/>
        <v>1023</v>
      </c>
      <c r="N31" s="467">
        <f t="shared" si="23"/>
        <v>1159</v>
      </c>
      <c r="O31" s="467">
        <f t="shared" si="23"/>
        <v>1263</v>
      </c>
      <c r="P31" s="467">
        <f t="shared" si="23"/>
        <v>915</v>
      </c>
      <c r="Q31" s="572">
        <f t="shared" si="6"/>
        <v>11470</v>
      </c>
      <c r="R31" s="467">
        <f aca="true" t="shared" si="24" ref="R31:X31">R32+R33</f>
        <v>651</v>
      </c>
      <c r="S31" s="467">
        <f t="shared" si="24"/>
        <v>501</v>
      </c>
      <c r="T31" s="467">
        <f t="shared" si="24"/>
        <v>365</v>
      </c>
      <c r="U31" s="467">
        <f t="shared" si="24"/>
        <v>209</v>
      </c>
      <c r="V31" s="467">
        <f t="shared" si="24"/>
        <v>105</v>
      </c>
      <c r="W31" s="467">
        <f t="shared" si="24"/>
        <v>45</v>
      </c>
      <c r="X31" s="467">
        <f t="shared" si="24"/>
        <v>8</v>
      </c>
      <c r="Y31" s="467">
        <f>SUM(Y32:Y33)</f>
        <v>2</v>
      </c>
      <c r="Z31" s="574">
        <f t="shared" si="8"/>
        <v>1886</v>
      </c>
      <c r="AA31" s="465"/>
    </row>
    <row r="32" spans="1:27" s="466" customFormat="1" ht="14.25" customHeight="1">
      <c r="A32" s="525" t="s">
        <v>729</v>
      </c>
      <c r="B32" s="579">
        <f t="shared" si="2"/>
        <v>8099</v>
      </c>
      <c r="C32" s="469">
        <v>498</v>
      </c>
      <c r="D32" s="469">
        <v>525</v>
      </c>
      <c r="E32" s="469">
        <v>441</v>
      </c>
      <c r="F32" s="579">
        <f t="shared" si="4"/>
        <v>1464</v>
      </c>
      <c r="G32" s="469">
        <v>406</v>
      </c>
      <c r="H32" s="469">
        <v>416</v>
      </c>
      <c r="I32" s="469">
        <v>682</v>
      </c>
      <c r="J32" s="469">
        <v>870</v>
      </c>
      <c r="K32" s="469">
        <v>652</v>
      </c>
      <c r="L32" s="530">
        <v>531</v>
      </c>
      <c r="M32" s="531">
        <v>534</v>
      </c>
      <c r="N32" s="469">
        <v>562</v>
      </c>
      <c r="O32" s="469">
        <v>638</v>
      </c>
      <c r="P32" s="469">
        <v>483</v>
      </c>
      <c r="Q32" s="579">
        <f t="shared" si="6"/>
        <v>5774</v>
      </c>
      <c r="R32" s="469">
        <v>338</v>
      </c>
      <c r="S32" s="469">
        <v>235</v>
      </c>
      <c r="T32" s="469">
        <v>152</v>
      </c>
      <c r="U32" s="469">
        <v>83</v>
      </c>
      <c r="V32" s="469">
        <v>38</v>
      </c>
      <c r="W32" s="469">
        <v>11</v>
      </c>
      <c r="X32" s="469">
        <v>4</v>
      </c>
      <c r="Y32" s="469">
        <v>0</v>
      </c>
      <c r="Z32" s="585">
        <f t="shared" si="8"/>
        <v>861</v>
      </c>
      <c r="AA32" s="465"/>
    </row>
    <row r="33" spans="1:27" s="466" customFormat="1" ht="14.25" customHeight="1">
      <c r="A33" s="525" t="s">
        <v>730</v>
      </c>
      <c r="B33" s="579">
        <f t="shared" si="2"/>
        <v>8188</v>
      </c>
      <c r="C33" s="469">
        <v>488</v>
      </c>
      <c r="D33" s="469">
        <v>512</v>
      </c>
      <c r="E33" s="469">
        <v>467</v>
      </c>
      <c r="F33" s="579">
        <f t="shared" si="4"/>
        <v>1467</v>
      </c>
      <c r="G33" s="469">
        <v>445</v>
      </c>
      <c r="H33" s="469">
        <v>442</v>
      </c>
      <c r="I33" s="469">
        <v>654</v>
      </c>
      <c r="J33" s="469">
        <v>848</v>
      </c>
      <c r="K33" s="469">
        <v>665</v>
      </c>
      <c r="L33" s="530">
        <v>499</v>
      </c>
      <c r="M33" s="531">
        <v>489</v>
      </c>
      <c r="N33" s="469">
        <v>597</v>
      </c>
      <c r="O33" s="469">
        <v>625</v>
      </c>
      <c r="P33" s="469">
        <v>432</v>
      </c>
      <c r="Q33" s="579">
        <f t="shared" si="6"/>
        <v>5696</v>
      </c>
      <c r="R33" s="469">
        <v>313</v>
      </c>
      <c r="S33" s="469">
        <v>266</v>
      </c>
      <c r="T33" s="469">
        <v>213</v>
      </c>
      <c r="U33" s="469">
        <v>126</v>
      </c>
      <c r="V33" s="469">
        <v>67</v>
      </c>
      <c r="W33" s="469">
        <v>34</v>
      </c>
      <c r="X33" s="469">
        <v>4</v>
      </c>
      <c r="Y33" s="469">
        <v>2</v>
      </c>
      <c r="Z33" s="585">
        <f t="shared" si="8"/>
        <v>1025</v>
      </c>
      <c r="AA33" s="465"/>
    </row>
    <row r="34" spans="1:27" s="466" customFormat="1" ht="14.25" customHeight="1">
      <c r="A34" s="524" t="s">
        <v>740</v>
      </c>
      <c r="B34" s="572">
        <f t="shared" si="2"/>
        <v>3579</v>
      </c>
      <c r="C34" s="467">
        <f>C35+C36</f>
        <v>118</v>
      </c>
      <c r="D34" s="467">
        <f>D35+D36</f>
        <v>152</v>
      </c>
      <c r="E34" s="467">
        <f>E35+E36</f>
        <v>172</v>
      </c>
      <c r="F34" s="572">
        <f t="shared" si="4"/>
        <v>442</v>
      </c>
      <c r="G34" s="467">
        <f aca="true" t="shared" si="25" ref="G34:P34">G35+G36</f>
        <v>207</v>
      </c>
      <c r="H34" s="467">
        <f t="shared" si="25"/>
        <v>191</v>
      </c>
      <c r="I34" s="467">
        <f t="shared" si="25"/>
        <v>214</v>
      </c>
      <c r="J34" s="467">
        <f t="shared" si="25"/>
        <v>182</v>
      </c>
      <c r="K34" s="467">
        <f t="shared" si="25"/>
        <v>203</v>
      </c>
      <c r="L34" s="528">
        <f t="shared" si="25"/>
        <v>184</v>
      </c>
      <c r="M34" s="529">
        <f t="shared" si="25"/>
        <v>257</v>
      </c>
      <c r="N34" s="467">
        <f t="shared" si="25"/>
        <v>366</v>
      </c>
      <c r="O34" s="467">
        <f t="shared" si="25"/>
        <v>331</v>
      </c>
      <c r="P34" s="467">
        <f t="shared" si="25"/>
        <v>208</v>
      </c>
      <c r="Q34" s="572">
        <f t="shared" si="6"/>
        <v>2343</v>
      </c>
      <c r="R34" s="467">
        <f aca="true" t="shared" si="26" ref="R34:Y34">R35+R36</f>
        <v>194</v>
      </c>
      <c r="S34" s="467">
        <f t="shared" si="26"/>
        <v>187</v>
      </c>
      <c r="T34" s="467">
        <f t="shared" si="26"/>
        <v>200</v>
      </c>
      <c r="U34" s="467">
        <f t="shared" si="26"/>
        <v>130</v>
      </c>
      <c r="V34" s="467">
        <f t="shared" si="26"/>
        <v>64</v>
      </c>
      <c r="W34" s="467">
        <f t="shared" si="26"/>
        <v>17</v>
      </c>
      <c r="X34" s="467">
        <f t="shared" si="26"/>
        <v>2</v>
      </c>
      <c r="Y34" s="467">
        <f t="shared" si="26"/>
        <v>0</v>
      </c>
      <c r="Z34" s="574">
        <f t="shared" si="8"/>
        <v>794</v>
      </c>
      <c r="AA34" s="465"/>
    </row>
    <row r="35" spans="1:27" s="466" customFormat="1" ht="14.25" customHeight="1">
      <c r="A35" s="525" t="s">
        <v>729</v>
      </c>
      <c r="B35" s="579">
        <f t="shared" si="2"/>
        <v>1779</v>
      </c>
      <c r="C35" s="469">
        <v>61</v>
      </c>
      <c r="D35" s="469">
        <v>76</v>
      </c>
      <c r="E35" s="469">
        <v>90</v>
      </c>
      <c r="F35" s="579">
        <f t="shared" si="4"/>
        <v>227</v>
      </c>
      <c r="G35" s="469">
        <v>117</v>
      </c>
      <c r="H35" s="469">
        <v>90</v>
      </c>
      <c r="I35" s="469">
        <v>107</v>
      </c>
      <c r="J35" s="469">
        <v>101</v>
      </c>
      <c r="K35" s="469">
        <v>93</v>
      </c>
      <c r="L35" s="530">
        <v>97</v>
      </c>
      <c r="M35" s="531">
        <v>126</v>
      </c>
      <c r="N35" s="469">
        <v>183</v>
      </c>
      <c r="O35" s="469">
        <v>190</v>
      </c>
      <c r="P35" s="469">
        <v>104</v>
      </c>
      <c r="Q35" s="579">
        <f t="shared" si="6"/>
        <v>1208</v>
      </c>
      <c r="R35" s="469">
        <v>102</v>
      </c>
      <c r="S35" s="469">
        <v>91</v>
      </c>
      <c r="T35" s="469">
        <v>73</v>
      </c>
      <c r="U35" s="469">
        <v>49</v>
      </c>
      <c r="V35" s="469">
        <v>23</v>
      </c>
      <c r="W35" s="469">
        <v>6</v>
      </c>
      <c r="X35" s="469">
        <v>0</v>
      </c>
      <c r="Y35" s="469">
        <v>0</v>
      </c>
      <c r="Z35" s="585">
        <f t="shared" si="8"/>
        <v>344</v>
      </c>
      <c r="AA35" s="465"/>
    </row>
    <row r="36" spans="1:27" s="466" customFormat="1" ht="14.25" customHeight="1">
      <c r="A36" s="526" t="s">
        <v>730</v>
      </c>
      <c r="B36" s="582">
        <f t="shared" si="2"/>
        <v>1800</v>
      </c>
      <c r="C36" s="470">
        <v>57</v>
      </c>
      <c r="D36" s="470">
        <v>76</v>
      </c>
      <c r="E36" s="470">
        <v>82</v>
      </c>
      <c r="F36" s="582">
        <f t="shared" si="4"/>
        <v>215</v>
      </c>
      <c r="G36" s="470">
        <v>90</v>
      </c>
      <c r="H36" s="470">
        <v>101</v>
      </c>
      <c r="I36" s="470">
        <v>107</v>
      </c>
      <c r="J36" s="470">
        <v>81</v>
      </c>
      <c r="K36" s="470">
        <v>110</v>
      </c>
      <c r="L36" s="532">
        <v>87</v>
      </c>
      <c r="M36" s="533">
        <v>131</v>
      </c>
      <c r="N36" s="470">
        <v>183</v>
      </c>
      <c r="O36" s="470">
        <v>141</v>
      </c>
      <c r="P36" s="470">
        <v>104</v>
      </c>
      <c r="Q36" s="582">
        <f t="shared" si="6"/>
        <v>1135</v>
      </c>
      <c r="R36" s="470">
        <v>92</v>
      </c>
      <c r="S36" s="470">
        <v>96</v>
      </c>
      <c r="T36" s="470">
        <v>127</v>
      </c>
      <c r="U36" s="470">
        <v>81</v>
      </c>
      <c r="V36" s="470">
        <v>41</v>
      </c>
      <c r="W36" s="470">
        <v>11</v>
      </c>
      <c r="X36" s="470">
        <v>2</v>
      </c>
      <c r="Y36" s="470">
        <v>0</v>
      </c>
      <c r="Z36" s="586">
        <f t="shared" si="8"/>
        <v>450</v>
      </c>
      <c r="AA36" s="465"/>
    </row>
    <row r="37" spans="1:27" s="466" customFormat="1" ht="14.25" customHeight="1">
      <c r="A37" s="524" t="s">
        <v>741</v>
      </c>
      <c r="B37" s="572">
        <f t="shared" si="2"/>
        <v>4998</v>
      </c>
      <c r="C37" s="467">
        <f>C38+C39</f>
        <v>175</v>
      </c>
      <c r="D37" s="467">
        <f>D38+D39</f>
        <v>208</v>
      </c>
      <c r="E37" s="467">
        <f>E38+E39</f>
        <v>252</v>
      </c>
      <c r="F37" s="572">
        <f t="shared" si="4"/>
        <v>635</v>
      </c>
      <c r="G37" s="467">
        <f aca="true" t="shared" si="27" ref="G37:P37">G38+G39</f>
        <v>265</v>
      </c>
      <c r="H37" s="467">
        <f t="shared" si="27"/>
        <v>220</v>
      </c>
      <c r="I37" s="467">
        <f t="shared" si="27"/>
        <v>255</v>
      </c>
      <c r="J37" s="467">
        <f t="shared" si="27"/>
        <v>293</v>
      </c>
      <c r="K37" s="467">
        <f t="shared" si="27"/>
        <v>277</v>
      </c>
      <c r="L37" s="528">
        <f t="shared" si="27"/>
        <v>281</v>
      </c>
      <c r="M37" s="529">
        <f t="shared" si="27"/>
        <v>338</v>
      </c>
      <c r="N37" s="467">
        <f t="shared" si="27"/>
        <v>408</v>
      </c>
      <c r="O37" s="467">
        <f t="shared" si="27"/>
        <v>444</v>
      </c>
      <c r="P37" s="467">
        <f t="shared" si="27"/>
        <v>310</v>
      </c>
      <c r="Q37" s="572">
        <f t="shared" si="6"/>
        <v>3091</v>
      </c>
      <c r="R37" s="467">
        <f aca="true" t="shared" si="28" ref="R37:Y37">R38+R39</f>
        <v>307</v>
      </c>
      <c r="S37" s="467">
        <f t="shared" si="28"/>
        <v>304</v>
      </c>
      <c r="T37" s="467">
        <f t="shared" si="28"/>
        <v>283</v>
      </c>
      <c r="U37" s="467">
        <f t="shared" si="28"/>
        <v>211</v>
      </c>
      <c r="V37" s="467">
        <f t="shared" si="28"/>
        <v>122</v>
      </c>
      <c r="W37" s="467">
        <f t="shared" si="28"/>
        <v>37</v>
      </c>
      <c r="X37" s="467">
        <f t="shared" si="28"/>
        <v>7</v>
      </c>
      <c r="Y37" s="467">
        <f t="shared" si="28"/>
        <v>1</v>
      </c>
      <c r="Z37" s="574">
        <f t="shared" si="8"/>
        <v>1272</v>
      </c>
      <c r="AA37" s="465"/>
    </row>
    <row r="38" spans="1:27" s="466" customFormat="1" ht="14.25" customHeight="1">
      <c r="A38" s="525" t="s">
        <v>729</v>
      </c>
      <c r="B38" s="579">
        <f t="shared" si="2"/>
        <v>2473</v>
      </c>
      <c r="C38" s="469">
        <v>87</v>
      </c>
      <c r="D38" s="469">
        <v>112</v>
      </c>
      <c r="E38" s="469">
        <v>146</v>
      </c>
      <c r="F38" s="579">
        <f t="shared" si="4"/>
        <v>345</v>
      </c>
      <c r="G38" s="469">
        <v>137</v>
      </c>
      <c r="H38" s="469">
        <v>109</v>
      </c>
      <c r="I38" s="469">
        <v>120</v>
      </c>
      <c r="J38" s="469">
        <v>150</v>
      </c>
      <c r="K38" s="469">
        <v>136</v>
      </c>
      <c r="L38" s="530">
        <v>159</v>
      </c>
      <c r="M38" s="531">
        <v>168</v>
      </c>
      <c r="N38" s="469">
        <v>207</v>
      </c>
      <c r="O38" s="469">
        <v>244</v>
      </c>
      <c r="P38" s="469">
        <v>148</v>
      </c>
      <c r="Q38" s="579">
        <f t="shared" si="6"/>
        <v>1578</v>
      </c>
      <c r="R38" s="469">
        <v>155</v>
      </c>
      <c r="S38" s="469">
        <v>143</v>
      </c>
      <c r="T38" s="469">
        <v>110</v>
      </c>
      <c r="U38" s="469">
        <v>82</v>
      </c>
      <c r="V38" s="469">
        <v>49</v>
      </c>
      <c r="W38" s="469">
        <v>10</v>
      </c>
      <c r="X38" s="469">
        <v>1</v>
      </c>
      <c r="Y38" s="469">
        <v>0</v>
      </c>
      <c r="Z38" s="585">
        <f t="shared" si="8"/>
        <v>550</v>
      </c>
      <c r="AA38" s="465"/>
    </row>
    <row r="39" spans="1:27" s="466" customFormat="1" ht="14.25" customHeight="1">
      <c r="A39" s="526" t="s">
        <v>730</v>
      </c>
      <c r="B39" s="582">
        <f t="shared" si="2"/>
        <v>2525</v>
      </c>
      <c r="C39" s="470">
        <v>88</v>
      </c>
      <c r="D39" s="470">
        <v>96</v>
      </c>
      <c r="E39" s="470">
        <v>106</v>
      </c>
      <c r="F39" s="582">
        <f t="shared" si="4"/>
        <v>290</v>
      </c>
      <c r="G39" s="470">
        <v>128</v>
      </c>
      <c r="H39" s="470">
        <v>111</v>
      </c>
      <c r="I39" s="470">
        <v>135</v>
      </c>
      <c r="J39" s="470">
        <v>143</v>
      </c>
      <c r="K39" s="470">
        <v>141</v>
      </c>
      <c r="L39" s="532">
        <v>122</v>
      </c>
      <c r="M39" s="533">
        <v>170</v>
      </c>
      <c r="N39" s="470">
        <v>201</v>
      </c>
      <c r="O39" s="470">
        <v>200</v>
      </c>
      <c r="P39" s="470">
        <v>162</v>
      </c>
      <c r="Q39" s="582">
        <f t="shared" si="6"/>
        <v>1513</v>
      </c>
      <c r="R39" s="470">
        <v>152</v>
      </c>
      <c r="S39" s="470">
        <v>161</v>
      </c>
      <c r="T39" s="470">
        <v>173</v>
      </c>
      <c r="U39" s="470">
        <v>129</v>
      </c>
      <c r="V39" s="470">
        <v>73</v>
      </c>
      <c r="W39" s="470">
        <v>27</v>
      </c>
      <c r="X39" s="470">
        <v>6</v>
      </c>
      <c r="Y39" s="470">
        <v>1</v>
      </c>
      <c r="Z39" s="586">
        <f t="shared" si="8"/>
        <v>722</v>
      </c>
      <c r="AA39" s="465"/>
    </row>
    <row r="40" spans="1:27" s="466" customFormat="1" ht="14.25" customHeight="1">
      <c r="A40" s="524" t="s">
        <v>742</v>
      </c>
      <c r="B40" s="572">
        <f t="shared" si="2"/>
        <v>3660</v>
      </c>
      <c r="C40" s="467">
        <f>C41+C42</f>
        <v>118</v>
      </c>
      <c r="D40" s="467">
        <f>D41+D42</f>
        <v>171</v>
      </c>
      <c r="E40" s="467">
        <f>E41+E42</f>
        <v>225</v>
      </c>
      <c r="F40" s="572">
        <f t="shared" si="4"/>
        <v>514</v>
      </c>
      <c r="G40" s="467">
        <f aca="true" t="shared" si="29" ref="G40:P40">G41+G42</f>
        <v>222</v>
      </c>
      <c r="H40" s="467">
        <f t="shared" si="29"/>
        <v>180</v>
      </c>
      <c r="I40" s="467">
        <f t="shared" si="29"/>
        <v>173</v>
      </c>
      <c r="J40" s="467">
        <f t="shared" si="29"/>
        <v>210</v>
      </c>
      <c r="K40" s="467">
        <f t="shared" si="29"/>
        <v>177</v>
      </c>
      <c r="L40" s="528">
        <f t="shared" si="29"/>
        <v>196</v>
      </c>
      <c r="M40" s="529">
        <f t="shared" si="29"/>
        <v>257</v>
      </c>
      <c r="N40" s="467">
        <f t="shared" si="29"/>
        <v>305</v>
      </c>
      <c r="O40" s="467">
        <f t="shared" si="29"/>
        <v>293</v>
      </c>
      <c r="P40" s="467">
        <f t="shared" si="29"/>
        <v>233</v>
      </c>
      <c r="Q40" s="572">
        <f t="shared" si="6"/>
        <v>2246</v>
      </c>
      <c r="R40" s="467">
        <f aca="true" t="shared" si="30" ref="R40:Y40">R41+R42</f>
        <v>204</v>
      </c>
      <c r="S40" s="467">
        <f t="shared" si="30"/>
        <v>196</v>
      </c>
      <c r="T40" s="467">
        <f t="shared" si="30"/>
        <v>245</v>
      </c>
      <c r="U40" s="467">
        <f t="shared" si="30"/>
        <v>152</v>
      </c>
      <c r="V40" s="467">
        <f t="shared" si="30"/>
        <v>69</v>
      </c>
      <c r="W40" s="467">
        <f t="shared" si="30"/>
        <v>28</v>
      </c>
      <c r="X40" s="467">
        <f t="shared" si="30"/>
        <v>5</v>
      </c>
      <c r="Y40" s="467">
        <f t="shared" si="30"/>
        <v>1</v>
      </c>
      <c r="Z40" s="574">
        <f t="shared" si="8"/>
        <v>900</v>
      </c>
      <c r="AA40" s="465"/>
    </row>
    <row r="41" spans="1:27" s="466" customFormat="1" ht="14.25" customHeight="1">
      <c r="A41" s="525" t="s">
        <v>729</v>
      </c>
      <c r="B41" s="579">
        <f t="shared" si="2"/>
        <v>1823</v>
      </c>
      <c r="C41" s="469">
        <v>66</v>
      </c>
      <c r="D41" s="469">
        <v>83</v>
      </c>
      <c r="E41" s="469">
        <v>116</v>
      </c>
      <c r="F41" s="579">
        <f t="shared" si="4"/>
        <v>265</v>
      </c>
      <c r="G41" s="469">
        <v>122</v>
      </c>
      <c r="H41" s="469">
        <v>107</v>
      </c>
      <c r="I41" s="469">
        <v>86</v>
      </c>
      <c r="J41" s="469">
        <v>117</v>
      </c>
      <c r="K41" s="469">
        <v>95</v>
      </c>
      <c r="L41" s="530">
        <v>91</v>
      </c>
      <c r="M41" s="531">
        <v>130</v>
      </c>
      <c r="N41" s="469">
        <v>155</v>
      </c>
      <c r="O41" s="469">
        <v>152</v>
      </c>
      <c r="P41" s="469">
        <v>123</v>
      </c>
      <c r="Q41" s="579">
        <f t="shared" si="6"/>
        <v>1178</v>
      </c>
      <c r="R41" s="469">
        <v>102</v>
      </c>
      <c r="S41" s="469">
        <v>87</v>
      </c>
      <c r="T41" s="469">
        <v>100</v>
      </c>
      <c r="U41" s="469">
        <v>62</v>
      </c>
      <c r="V41" s="469">
        <v>18</v>
      </c>
      <c r="W41" s="469">
        <v>7</v>
      </c>
      <c r="X41" s="469">
        <v>3</v>
      </c>
      <c r="Y41" s="469">
        <v>1</v>
      </c>
      <c r="Z41" s="585">
        <f t="shared" si="8"/>
        <v>380</v>
      </c>
      <c r="AA41" s="465"/>
    </row>
    <row r="42" spans="1:27" s="466" customFormat="1" ht="14.25" customHeight="1">
      <c r="A42" s="526" t="s">
        <v>730</v>
      </c>
      <c r="B42" s="582">
        <f t="shared" si="2"/>
        <v>1837</v>
      </c>
      <c r="C42" s="470">
        <v>52</v>
      </c>
      <c r="D42" s="470">
        <v>88</v>
      </c>
      <c r="E42" s="470">
        <v>109</v>
      </c>
      <c r="F42" s="582">
        <f t="shared" si="4"/>
        <v>249</v>
      </c>
      <c r="G42" s="470">
        <v>100</v>
      </c>
      <c r="H42" s="470">
        <v>73</v>
      </c>
      <c r="I42" s="470">
        <v>87</v>
      </c>
      <c r="J42" s="470">
        <v>93</v>
      </c>
      <c r="K42" s="470">
        <v>82</v>
      </c>
      <c r="L42" s="532">
        <v>105</v>
      </c>
      <c r="M42" s="533">
        <v>127</v>
      </c>
      <c r="N42" s="470">
        <v>150</v>
      </c>
      <c r="O42" s="470">
        <v>141</v>
      </c>
      <c r="P42" s="470">
        <v>110</v>
      </c>
      <c r="Q42" s="582">
        <f t="shared" si="6"/>
        <v>1068</v>
      </c>
      <c r="R42" s="470">
        <v>102</v>
      </c>
      <c r="S42" s="470">
        <v>109</v>
      </c>
      <c r="T42" s="470">
        <v>145</v>
      </c>
      <c r="U42" s="470">
        <v>90</v>
      </c>
      <c r="V42" s="470">
        <v>51</v>
      </c>
      <c r="W42" s="470">
        <v>21</v>
      </c>
      <c r="X42" s="470">
        <v>2</v>
      </c>
      <c r="Y42" s="470">
        <v>0</v>
      </c>
      <c r="Z42" s="586">
        <f t="shared" si="8"/>
        <v>520</v>
      </c>
      <c r="AA42" s="465"/>
    </row>
    <row r="43" spans="1:27" s="466" customFormat="1" ht="14.25" customHeight="1">
      <c r="A43" s="524" t="s">
        <v>743</v>
      </c>
      <c r="B43" s="572">
        <f t="shared" si="2"/>
        <v>1935</v>
      </c>
      <c r="C43" s="467">
        <f>C44+C45</f>
        <v>47</v>
      </c>
      <c r="D43" s="467">
        <f>D44+D45</f>
        <v>56</v>
      </c>
      <c r="E43" s="467">
        <f>E44+E45</f>
        <v>104</v>
      </c>
      <c r="F43" s="572">
        <f t="shared" si="4"/>
        <v>207</v>
      </c>
      <c r="G43" s="467">
        <f aca="true" t="shared" si="31" ref="G43:P43">G44+G45</f>
        <v>122</v>
      </c>
      <c r="H43" s="467">
        <f t="shared" si="31"/>
        <v>98</v>
      </c>
      <c r="I43" s="467">
        <f t="shared" si="31"/>
        <v>88</v>
      </c>
      <c r="J43" s="467">
        <f t="shared" si="31"/>
        <v>57</v>
      </c>
      <c r="K43" s="467">
        <f t="shared" si="31"/>
        <v>83</v>
      </c>
      <c r="L43" s="528">
        <f t="shared" si="31"/>
        <v>86</v>
      </c>
      <c r="M43" s="529">
        <f t="shared" si="31"/>
        <v>151</v>
      </c>
      <c r="N43" s="467">
        <f t="shared" si="31"/>
        <v>178</v>
      </c>
      <c r="O43" s="467">
        <f t="shared" si="31"/>
        <v>137</v>
      </c>
      <c r="P43" s="467">
        <f t="shared" si="31"/>
        <v>111</v>
      </c>
      <c r="Q43" s="572">
        <f>SUM(G43:P43)</f>
        <v>1111</v>
      </c>
      <c r="R43" s="467">
        <f aca="true" t="shared" si="32" ref="R43:Y43">R44+R45</f>
        <v>108</v>
      </c>
      <c r="S43" s="467">
        <f t="shared" si="32"/>
        <v>163</v>
      </c>
      <c r="T43" s="467">
        <f t="shared" si="32"/>
        <v>167</v>
      </c>
      <c r="U43" s="467">
        <f t="shared" si="32"/>
        <v>117</v>
      </c>
      <c r="V43" s="467">
        <f t="shared" si="32"/>
        <v>41</v>
      </c>
      <c r="W43" s="467">
        <f t="shared" si="32"/>
        <v>19</v>
      </c>
      <c r="X43" s="467">
        <f t="shared" si="32"/>
        <v>1</v>
      </c>
      <c r="Y43" s="467">
        <f t="shared" si="32"/>
        <v>1</v>
      </c>
      <c r="Z43" s="574">
        <f t="shared" si="8"/>
        <v>617</v>
      </c>
      <c r="AA43" s="465"/>
    </row>
    <row r="44" spans="1:27" s="466" customFormat="1" ht="14.25" customHeight="1">
      <c r="A44" s="525" t="s">
        <v>729</v>
      </c>
      <c r="B44" s="579">
        <f t="shared" si="2"/>
        <v>941</v>
      </c>
      <c r="C44" s="469">
        <v>17</v>
      </c>
      <c r="D44" s="469">
        <v>31</v>
      </c>
      <c r="E44" s="469">
        <v>49</v>
      </c>
      <c r="F44" s="579">
        <f t="shared" si="4"/>
        <v>97</v>
      </c>
      <c r="G44" s="469">
        <v>62</v>
      </c>
      <c r="H44" s="469">
        <v>47</v>
      </c>
      <c r="I44" s="469">
        <v>46</v>
      </c>
      <c r="J44" s="469">
        <v>38</v>
      </c>
      <c r="K44" s="469">
        <v>49</v>
      </c>
      <c r="L44" s="530">
        <v>35</v>
      </c>
      <c r="M44" s="531">
        <v>77</v>
      </c>
      <c r="N44" s="469">
        <v>104</v>
      </c>
      <c r="O44" s="469">
        <v>74</v>
      </c>
      <c r="P44" s="469">
        <v>52</v>
      </c>
      <c r="Q44" s="579">
        <f>SUM(G44:P44)</f>
        <v>584</v>
      </c>
      <c r="R44" s="469">
        <v>51</v>
      </c>
      <c r="S44" s="469">
        <v>78</v>
      </c>
      <c r="T44" s="469">
        <v>74</v>
      </c>
      <c r="U44" s="469">
        <v>40</v>
      </c>
      <c r="V44" s="469">
        <v>16</v>
      </c>
      <c r="W44" s="469">
        <v>0</v>
      </c>
      <c r="X44" s="469">
        <v>0</v>
      </c>
      <c r="Y44" s="469">
        <v>1</v>
      </c>
      <c r="Z44" s="585">
        <f t="shared" si="8"/>
        <v>260</v>
      </c>
      <c r="AA44" s="465"/>
    </row>
    <row r="45" spans="1:27" s="466" customFormat="1" ht="14.25" customHeight="1">
      <c r="A45" s="526" t="s">
        <v>730</v>
      </c>
      <c r="B45" s="582">
        <f t="shared" si="2"/>
        <v>994</v>
      </c>
      <c r="C45" s="470">
        <v>30</v>
      </c>
      <c r="D45" s="470">
        <v>25</v>
      </c>
      <c r="E45" s="470">
        <v>55</v>
      </c>
      <c r="F45" s="582">
        <f t="shared" si="4"/>
        <v>110</v>
      </c>
      <c r="G45" s="470">
        <v>60</v>
      </c>
      <c r="H45" s="470">
        <v>51</v>
      </c>
      <c r="I45" s="470">
        <v>42</v>
      </c>
      <c r="J45" s="470">
        <v>19</v>
      </c>
      <c r="K45" s="470">
        <v>34</v>
      </c>
      <c r="L45" s="532">
        <v>51</v>
      </c>
      <c r="M45" s="533">
        <v>74</v>
      </c>
      <c r="N45" s="470">
        <v>74</v>
      </c>
      <c r="O45" s="470">
        <v>63</v>
      </c>
      <c r="P45" s="470">
        <v>59</v>
      </c>
      <c r="Q45" s="582">
        <f>SUM(G45:P45)</f>
        <v>527</v>
      </c>
      <c r="R45" s="470">
        <v>57</v>
      </c>
      <c r="S45" s="470">
        <v>85</v>
      </c>
      <c r="T45" s="470">
        <v>93</v>
      </c>
      <c r="U45" s="470">
        <v>77</v>
      </c>
      <c r="V45" s="470">
        <v>25</v>
      </c>
      <c r="W45" s="470">
        <v>19</v>
      </c>
      <c r="X45" s="470">
        <v>1</v>
      </c>
      <c r="Y45" s="470">
        <v>0</v>
      </c>
      <c r="Z45" s="586">
        <f t="shared" si="8"/>
        <v>357</v>
      </c>
      <c r="AA45" s="465"/>
    </row>
    <row r="46" spans="1:27" s="466" customFormat="1" ht="14.25" customHeight="1">
      <c r="A46" s="524" t="s">
        <v>744</v>
      </c>
      <c r="B46" s="572">
        <f t="shared" si="2"/>
        <v>1556</v>
      </c>
      <c r="C46" s="467">
        <f>C47+C48</f>
        <v>28</v>
      </c>
      <c r="D46" s="467">
        <f>D47+D48</f>
        <v>66</v>
      </c>
      <c r="E46" s="467">
        <f>E47+E48</f>
        <v>72</v>
      </c>
      <c r="F46" s="572">
        <f t="shared" si="4"/>
        <v>166</v>
      </c>
      <c r="G46" s="467">
        <f aca="true" t="shared" si="33" ref="G46:P46">G47+G48</f>
        <v>82</v>
      </c>
      <c r="H46" s="467">
        <f t="shared" si="33"/>
        <v>65</v>
      </c>
      <c r="I46" s="467">
        <f t="shared" si="33"/>
        <v>53</v>
      </c>
      <c r="J46" s="467">
        <f t="shared" si="33"/>
        <v>79</v>
      </c>
      <c r="K46" s="467">
        <f t="shared" si="33"/>
        <v>64</v>
      </c>
      <c r="L46" s="528">
        <f t="shared" si="33"/>
        <v>74</v>
      </c>
      <c r="M46" s="529">
        <f t="shared" si="33"/>
        <v>109</v>
      </c>
      <c r="N46" s="467">
        <f t="shared" si="33"/>
        <v>139</v>
      </c>
      <c r="O46" s="467">
        <f t="shared" si="33"/>
        <v>135</v>
      </c>
      <c r="P46" s="467">
        <f t="shared" si="33"/>
        <v>105</v>
      </c>
      <c r="Q46" s="572">
        <f aca="true" t="shared" si="34" ref="Q46:Q51">SUM(G46:P46)</f>
        <v>905</v>
      </c>
      <c r="R46" s="467">
        <f aca="true" t="shared" si="35" ref="R46:Y46">R47+R48</f>
        <v>111</v>
      </c>
      <c r="S46" s="467">
        <f t="shared" si="35"/>
        <v>117</v>
      </c>
      <c r="T46" s="467">
        <f t="shared" si="35"/>
        <v>110</v>
      </c>
      <c r="U46" s="467">
        <f t="shared" si="35"/>
        <v>81</v>
      </c>
      <c r="V46" s="467">
        <f t="shared" si="35"/>
        <v>44</v>
      </c>
      <c r="W46" s="467">
        <f t="shared" si="35"/>
        <v>21</v>
      </c>
      <c r="X46" s="467">
        <f t="shared" si="35"/>
        <v>1</v>
      </c>
      <c r="Y46" s="467">
        <f t="shared" si="35"/>
        <v>0</v>
      </c>
      <c r="Z46" s="574">
        <f t="shared" si="8"/>
        <v>485</v>
      </c>
      <c r="AA46" s="465"/>
    </row>
    <row r="47" spans="1:27" s="466" customFormat="1" ht="14.25" customHeight="1">
      <c r="A47" s="525" t="s">
        <v>729</v>
      </c>
      <c r="B47" s="579">
        <f t="shared" si="2"/>
        <v>796</v>
      </c>
      <c r="C47" s="469">
        <v>17</v>
      </c>
      <c r="D47" s="469">
        <v>39</v>
      </c>
      <c r="E47" s="469">
        <v>36</v>
      </c>
      <c r="F47" s="579">
        <f t="shared" si="4"/>
        <v>92</v>
      </c>
      <c r="G47" s="469">
        <v>38</v>
      </c>
      <c r="H47" s="469">
        <v>37</v>
      </c>
      <c r="I47" s="469">
        <v>37</v>
      </c>
      <c r="J47" s="469">
        <v>44</v>
      </c>
      <c r="K47" s="469">
        <v>32</v>
      </c>
      <c r="L47" s="530">
        <v>37</v>
      </c>
      <c r="M47" s="531">
        <v>63</v>
      </c>
      <c r="N47" s="469">
        <v>74</v>
      </c>
      <c r="O47" s="469">
        <v>75</v>
      </c>
      <c r="P47" s="469">
        <v>52</v>
      </c>
      <c r="Q47" s="579">
        <f t="shared" si="34"/>
        <v>489</v>
      </c>
      <c r="R47" s="469">
        <v>59</v>
      </c>
      <c r="S47" s="469">
        <v>56</v>
      </c>
      <c r="T47" s="469">
        <v>42</v>
      </c>
      <c r="U47" s="469">
        <v>37</v>
      </c>
      <c r="V47" s="469">
        <v>15</v>
      </c>
      <c r="W47" s="469">
        <v>6</v>
      </c>
      <c r="X47" s="469">
        <v>0</v>
      </c>
      <c r="Y47" s="469">
        <v>0</v>
      </c>
      <c r="Z47" s="585">
        <f t="shared" si="8"/>
        <v>215</v>
      </c>
      <c r="AA47" s="465"/>
    </row>
    <row r="48" spans="1:27" s="466" customFormat="1" ht="14.25" customHeight="1">
      <c r="A48" s="526" t="s">
        <v>730</v>
      </c>
      <c r="B48" s="582">
        <f t="shared" si="2"/>
        <v>760</v>
      </c>
      <c r="C48" s="470">
        <v>11</v>
      </c>
      <c r="D48" s="470">
        <v>27</v>
      </c>
      <c r="E48" s="470">
        <v>36</v>
      </c>
      <c r="F48" s="582">
        <f t="shared" si="4"/>
        <v>74</v>
      </c>
      <c r="G48" s="470">
        <v>44</v>
      </c>
      <c r="H48" s="470">
        <v>28</v>
      </c>
      <c r="I48" s="470">
        <v>16</v>
      </c>
      <c r="J48" s="470">
        <v>35</v>
      </c>
      <c r="K48" s="470">
        <v>32</v>
      </c>
      <c r="L48" s="532">
        <v>37</v>
      </c>
      <c r="M48" s="533">
        <v>46</v>
      </c>
      <c r="N48" s="470">
        <v>65</v>
      </c>
      <c r="O48" s="470">
        <v>60</v>
      </c>
      <c r="P48" s="470">
        <v>53</v>
      </c>
      <c r="Q48" s="582">
        <f t="shared" si="34"/>
        <v>416</v>
      </c>
      <c r="R48" s="470">
        <v>52</v>
      </c>
      <c r="S48" s="470">
        <v>61</v>
      </c>
      <c r="T48" s="470">
        <v>68</v>
      </c>
      <c r="U48" s="470">
        <v>44</v>
      </c>
      <c r="V48" s="470">
        <v>29</v>
      </c>
      <c r="W48" s="470">
        <v>15</v>
      </c>
      <c r="X48" s="470">
        <v>1</v>
      </c>
      <c r="Y48" s="470">
        <v>0</v>
      </c>
      <c r="Z48" s="586">
        <f t="shared" si="8"/>
        <v>270</v>
      </c>
      <c r="AA48" s="465"/>
    </row>
    <row r="49" spans="1:27" s="466" customFormat="1" ht="14.25" customHeight="1">
      <c r="A49" s="524" t="s">
        <v>745</v>
      </c>
      <c r="B49" s="572">
        <f t="shared" si="2"/>
        <v>2983</v>
      </c>
      <c r="C49" s="467">
        <f>C50+C51</f>
        <v>117</v>
      </c>
      <c r="D49" s="467">
        <f>D50+D51</f>
        <v>120</v>
      </c>
      <c r="E49" s="467">
        <f>E50+E51</f>
        <v>156</v>
      </c>
      <c r="F49" s="572">
        <f t="shared" si="4"/>
        <v>393</v>
      </c>
      <c r="G49" s="467">
        <f aca="true" t="shared" si="36" ref="G49:P49">G50+G51</f>
        <v>195</v>
      </c>
      <c r="H49" s="467">
        <f t="shared" si="36"/>
        <v>175</v>
      </c>
      <c r="I49" s="467">
        <f t="shared" si="36"/>
        <v>160</v>
      </c>
      <c r="J49" s="467">
        <f t="shared" si="36"/>
        <v>127</v>
      </c>
      <c r="K49" s="467">
        <f t="shared" si="36"/>
        <v>144</v>
      </c>
      <c r="L49" s="528">
        <f t="shared" si="36"/>
        <v>187</v>
      </c>
      <c r="M49" s="529">
        <f t="shared" si="36"/>
        <v>269</v>
      </c>
      <c r="N49" s="467">
        <f t="shared" si="36"/>
        <v>270</v>
      </c>
      <c r="O49" s="467">
        <f t="shared" si="36"/>
        <v>235</v>
      </c>
      <c r="P49" s="467">
        <f t="shared" si="36"/>
        <v>153</v>
      </c>
      <c r="Q49" s="572">
        <f t="shared" si="34"/>
        <v>1915</v>
      </c>
      <c r="R49" s="467">
        <f aca="true" t="shared" si="37" ref="R49:Y49">R50+R51</f>
        <v>126</v>
      </c>
      <c r="S49" s="467">
        <f t="shared" si="37"/>
        <v>166</v>
      </c>
      <c r="T49" s="467">
        <f t="shared" si="37"/>
        <v>185</v>
      </c>
      <c r="U49" s="467">
        <f t="shared" si="37"/>
        <v>104</v>
      </c>
      <c r="V49" s="467">
        <f t="shared" si="37"/>
        <v>61</v>
      </c>
      <c r="W49" s="467">
        <f t="shared" si="37"/>
        <v>26</v>
      </c>
      <c r="X49" s="467">
        <f t="shared" si="37"/>
        <v>6</v>
      </c>
      <c r="Y49" s="467">
        <f t="shared" si="37"/>
        <v>1</v>
      </c>
      <c r="Z49" s="574">
        <f t="shared" si="8"/>
        <v>675</v>
      </c>
      <c r="AA49" s="465"/>
    </row>
    <row r="50" spans="1:27" s="466" customFormat="1" ht="14.25" customHeight="1">
      <c r="A50" s="525" t="s">
        <v>729</v>
      </c>
      <c r="B50" s="579">
        <f t="shared" si="2"/>
        <v>1508</v>
      </c>
      <c r="C50" s="469">
        <v>56</v>
      </c>
      <c r="D50" s="469">
        <v>63</v>
      </c>
      <c r="E50" s="469">
        <v>89</v>
      </c>
      <c r="F50" s="579">
        <f t="shared" si="4"/>
        <v>208</v>
      </c>
      <c r="G50" s="469">
        <v>101</v>
      </c>
      <c r="H50" s="469">
        <v>97</v>
      </c>
      <c r="I50" s="469">
        <v>86</v>
      </c>
      <c r="J50" s="469">
        <v>64</v>
      </c>
      <c r="K50" s="469">
        <v>64</v>
      </c>
      <c r="L50" s="530">
        <v>96</v>
      </c>
      <c r="M50" s="531">
        <v>136</v>
      </c>
      <c r="N50" s="469">
        <v>160</v>
      </c>
      <c r="O50" s="469">
        <v>130</v>
      </c>
      <c r="P50" s="469">
        <v>85</v>
      </c>
      <c r="Q50" s="579">
        <f t="shared" si="34"/>
        <v>1019</v>
      </c>
      <c r="R50" s="469">
        <v>64</v>
      </c>
      <c r="S50" s="469">
        <v>79</v>
      </c>
      <c r="T50" s="469">
        <v>77</v>
      </c>
      <c r="U50" s="469">
        <v>38</v>
      </c>
      <c r="V50" s="469">
        <v>16</v>
      </c>
      <c r="W50" s="469">
        <v>6</v>
      </c>
      <c r="X50" s="469">
        <v>1</v>
      </c>
      <c r="Y50" s="469">
        <v>0</v>
      </c>
      <c r="Z50" s="585">
        <f t="shared" si="8"/>
        <v>281</v>
      </c>
      <c r="AA50" s="465"/>
    </row>
    <row r="51" spans="1:27" s="466" customFormat="1" ht="14.25" customHeight="1">
      <c r="A51" s="526" t="s">
        <v>730</v>
      </c>
      <c r="B51" s="582">
        <f t="shared" si="2"/>
        <v>1475</v>
      </c>
      <c r="C51" s="470">
        <v>61</v>
      </c>
      <c r="D51" s="470">
        <v>57</v>
      </c>
      <c r="E51" s="470">
        <v>67</v>
      </c>
      <c r="F51" s="582">
        <f t="shared" si="4"/>
        <v>185</v>
      </c>
      <c r="G51" s="470">
        <v>94</v>
      </c>
      <c r="H51" s="470">
        <v>78</v>
      </c>
      <c r="I51" s="470">
        <v>74</v>
      </c>
      <c r="J51" s="470">
        <v>63</v>
      </c>
      <c r="K51" s="470">
        <v>80</v>
      </c>
      <c r="L51" s="532">
        <v>91</v>
      </c>
      <c r="M51" s="533">
        <v>133</v>
      </c>
      <c r="N51" s="470">
        <v>110</v>
      </c>
      <c r="O51" s="470">
        <v>105</v>
      </c>
      <c r="P51" s="470">
        <v>68</v>
      </c>
      <c r="Q51" s="582">
        <f t="shared" si="34"/>
        <v>896</v>
      </c>
      <c r="R51" s="470">
        <v>62</v>
      </c>
      <c r="S51" s="470">
        <v>87</v>
      </c>
      <c r="T51" s="470">
        <v>108</v>
      </c>
      <c r="U51" s="470">
        <v>66</v>
      </c>
      <c r="V51" s="470">
        <v>45</v>
      </c>
      <c r="W51" s="470">
        <v>20</v>
      </c>
      <c r="X51" s="470">
        <v>5</v>
      </c>
      <c r="Y51" s="470">
        <v>1</v>
      </c>
      <c r="Z51" s="586">
        <f t="shared" si="8"/>
        <v>394</v>
      </c>
      <c r="AA51" s="465"/>
    </row>
    <row r="52" spans="1:2" ht="17.25" customHeight="1">
      <c r="A52" s="537" t="s">
        <v>477</v>
      </c>
      <c r="B52" s="587">
        <v>28</v>
      </c>
    </row>
  </sheetData>
  <mergeCells count="3">
    <mergeCell ref="A1:L1"/>
    <mergeCell ref="W1:Z1"/>
    <mergeCell ref="O1:R1"/>
  </mergeCells>
  <printOptions/>
  <pageMargins left="0.75" right="0.18" top="0.78" bottom="0.79" header="0.512" footer="0.512"/>
  <pageSetup horizontalDpi="600" verticalDpi="600" orientation="portrait" paperSize="9" scale="99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31"/>
  <sheetViews>
    <sheetView workbookViewId="0" topLeftCell="A1">
      <selection activeCell="A1" sqref="A1"/>
    </sheetView>
  </sheetViews>
  <sheetFormatPr defaultColWidth="9.00390625" defaultRowHeight="13.5"/>
  <cols>
    <col min="1" max="1" width="13.875" style="39" customWidth="1"/>
    <col min="2" max="21" width="4.625" style="4" customWidth="1"/>
    <col min="22" max="16384" width="9.00390625" style="4" customWidth="1"/>
  </cols>
  <sheetData>
    <row r="1" spans="4:22" s="1" customFormat="1" ht="21" customHeight="1">
      <c r="D1" s="1" t="s">
        <v>756</v>
      </c>
      <c r="V1" s="164"/>
    </row>
    <row r="2" spans="1:22" s="1" customFormat="1" ht="13.5" customHeight="1">
      <c r="A2" s="35"/>
      <c r="B2" s="35"/>
      <c r="C2" s="35"/>
      <c r="D2" s="35"/>
      <c r="E2" s="274"/>
      <c r="F2" s="35"/>
      <c r="G2" s="35"/>
      <c r="H2" s="35"/>
      <c r="I2" s="35"/>
      <c r="J2" s="274"/>
      <c r="K2" s="274"/>
      <c r="L2" s="274"/>
      <c r="O2" s="274"/>
      <c r="R2" s="274" t="s">
        <v>550</v>
      </c>
      <c r="U2" s="274"/>
      <c r="V2" s="164"/>
    </row>
    <row r="3" spans="1:22" s="29" customFormat="1" ht="15.75" customHeight="1">
      <c r="A3" s="730"/>
      <c r="B3" s="721" t="s">
        <v>488</v>
      </c>
      <c r="C3" s="722"/>
      <c r="D3" s="722"/>
      <c r="E3" s="722"/>
      <c r="F3" s="722"/>
      <c r="G3" s="722"/>
      <c r="H3" s="722"/>
      <c r="I3" s="722"/>
      <c r="J3" s="722"/>
      <c r="K3" s="733"/>
      <c r="L3" s="721" t="s">
        <v>489</v>
      </c>
      <c r="M3" s="722"/>
      <c r="N3" s="722"/>
      <c r="O3" s="722"/>
      <c r="P3" s="722"/>
      <c r="Q3" s="722"/>
      <c r="R3" s="722"/>
      <c r="S3" s="722"/>
      <c r="T3" s="722"/>
      <c r="U3" s="722"/>
      <c r="V3" s="36"/>
    </row>
    <row r="4" spans="1:22" s="29" customFormat="1" ht="20.25" customHeight="1">
      <c r="A4" s="731"/>
      <c r="B4" s="723" t="s">
        <v>415</v>
      </c>
      <c r="C4" s="725" t="s">
        <v>377</v>
      </c>
      <c r="D4" s="726"/>
      <c r="E4" s="725" t="s">
        <v>490</v>
      </c>
      <c r="F4" s="726"/>
      <c r="G4" s="723" t="s">
        <v>491</v>
      </c>
      <c r="H4" s="725" t="s">
        <v>377</v>
      </c>
      <c r="I4" s="726"/>
      <c r="J4" s="725" t="s">
        <v>490</v>
      </c>
      <c r="K4" s="726"/>
      <c r="L4" s="723" t="s">
        <v>492</v>
      </c>
      <c r="M4" s="725" t="s">
        <v>377</v>
      </c>
      <c r="N4" s="726"/>
      <c r="O4" s="725" t="s">
        <v>490</v>
      </c>
      <c r="P4" s="726"/>
      <c r="Q4" s="723" t="s">
        <v>491</v>
      </c>
      <c r="R4" s="725" t="s">
        <v>377</v>
      </c>
      <c r="S4" s="726"/>
      <c r="T4" s="725" t="s">
        <v>490</v>
      </c>
      <c r="U4" s="726"/>
      <c r="V4" s="36"/>
    </row>
    <row r="5" spans="1:22" s="29" customFormat="1" ht="21" customHeight="1">
      <c r="A5" s="732"/>
      <c r="B5" s="724"/>
      <c r="C5" s="67" t="s">
        <v>378</v>
      </c>
      <c r="D5" s="67" t="s">
        <v>379</v>
      </c>
      <c r="E5" s="67" t="s">
        <v>378</v>
      </c>
      <c r="F5" s="67" t="s">
        <v>379</v>
      </c>
      <c r="G5" s="727"/>
      <c r="H5" s="67" t="s">
        <v>378</v>
      </c>
      <c r="I5" s="67" t="s">
        <v>379</v>
      </c>
      <c r="J5" s="67" t="s">
        <v>378</v>
      </c>
      <c r="K5" s="67" t="s">
        <v>379</v>
      </c>
      <c r="L5" s="724"/>
      <c r="M5" s="67" t="s">
        <v>378</v>
      </c>
      <c r="N5" s="67" t="s">
        <v>379</v>
      </c>
      <c r="O5" s="67" t="s">
        <v>378</v>
      </c>
      <c r="P5" s="67" t="s">
        <v>379</v>
      </c>
      <c r="Q5" s="727"/>
      <c r="R5" s="67" t="s">
        <v>378</v>
      </c>
      <c r="S5" s="67" t="s">
        <v>379</v>
      </c>
      <c r="T5" s="67" t="s">
        <v>378</v>
      </c>
      <c r="U5" s="334" t="s">
        <v>379</v>
      </c>
      <c r="V5" s="36"/>
    </row>
    <row r="6" spans="1:22" s="29" customFormat="1" ht="24.75" customHeight="1">
      <c r="A6" s="363" t="s">
        <v>371</v>
      </c>
      <c r="B6" s="300">
        <f aca="true" t="shared" si="0" ref="B6:Q6">SUM(B7:B46)</f>
        <v>807</v>
      </c>
      <c r="C6" s="300">
        <f t="shared" si="0"/>
        <v>373</v>
      </c>
      <c r="D6" s="300">
        <f t="shared" si="0"/>
        <v>344</v>
      </c>
      <c r="E6" s="300">
        <f t="shared" si="0"/>
        <v>48</v>
      </c>
      <c r="F6" s="300">
        <f t="shared" si="0"/>
        <v>42</v>
      </c>
      <c r="G6" s="300">
        <f t="shared" si="0"/>
        <v>824</v>
      </c>
      <c r="H6" s="300">
        <f t="shared" si="0"/>
        <v>378</v>
      </c>
      <c r="I6" s="300">
        <f t="shared" si="0"/>
        <v>359</v>
      </c>
      <c r="J6" s="300">
        <f t="shared" si="0"/>
        <v>43</v>
      </c>
      <c r="K6" s="300">
        <f t="shared" si="0"/>
        <v>44</v>
      </c>
      <c r="L6" s="300">
        <f t="shared" si="0"/>
        <v>89</v>
      </c>
      <c r="M6" s="300">
        <f t="shared" si="0"/>
        <v>56</v>
      </c>
      <c r="N6" s="300">
        <f t="shared" si="0"/>
        <v>30</v>
      </c>
      <c r="O6" s="300">
        <f t="shared" si="0"/>
        <v>1</v>
      </c>
      <c r="P6" s="300">
        <f t="shared" si="0"/>
        <v>2</v>
      </c>
      <c r="Q6" s="300">
        <f t="shared" si="0"/>
        <v>100</v>
      </c>
      <c r="R6" s="300">
        <f>SUM(R7:R46)</f>
        <v>57</v>
      </c>
      <c r="S6" s="300">
        <f>SUM(S7:S46)</f>
        <v>39</v>
      </c>
      <c r="T6" s="300">
        <f>SUM(T7:T46)</f>
        <v>1</v>
      </c>
      <c r="U6" s="364">
        <f>SUM(U7:U46)</f>
        <v>3</v>
      </c>
      <c r="V6" s="36"/>
    </row>
    <row r="7" spans="1:22" s="29" customFormat="1" ht="21.75" customHeight="1">
      <c r="A7" s="344" t="s">
        <v>614</v>
      </c>
      <c r="B7" s="156" t="s">
        <v>615</v>
      </c>
      <c r="C7" s="156" t="s">
        <v>615</v>
      </c>
      <c r="D7" s="156" t="s">
        <v>615</v>
      </c>
      <c r="E7" s="156" t="s">
        <v>615</v>
      </c>
      <c r="F7" s="156" t="s">
        <v>615</v>
      </c>
      <c r="G7" s="156">
        <f>SUM(H7:K7)</f>
        <v>2</v>
      </c>
      <c r="H7" s="156">
        <v>2</v>
      </c>
      <c r="I7" s="156" t="s">
        <v>615</v>
      </c>
      <c r="J7" s="156" t="s">
        <v>615</v>
      </c>
      <c r="K7" s="156" t="s">
        <v>615</v>
      </c>
      <c r="L7" s="156" t="s">
        <v>584</v>
      </c>
      <c r="M7" s="156" t="s">
        <v>584</v>
      </c>
      <c r="N7" s="156" t="s">
        <v>584</v>
      </c>
      <c r="O7" s="156" t="s">
        <v>584</v>
      </c>
      <c r="P7" s="156" t="s">
        <v>584</v>
      </c>
      <c r="Q7" s="156" t="s">
        <v>584</v>
      </c>
      <c r="R7" s="156" t="s">
        <v>584</v>
      </c>
      <c r="S7" s="156" t="s">
        <v>584</v>
      </c>
      <c r="T7" s="156" t="s">
        <v>584</v>
      </c>
      <c r="U7" s="157" t="s">
        <v>584</v>
      </c>
      <c r="V7" s="36"/>
    </row>
    <row r="8" spans="1:22" s="29" customFormat="1" ht="21.75" customHeight="1">
      <c r="A8" s="344" t="s">
        <v>616</v>
      </c>
      <c r="B8" s="156">
        <f aca="true" t="shared" si="1" ref="B8:B44">SUM(C8:F8)</f>
        <v>5</v>
      </c>
      <c r="C8" s="156">
        <v>2</v>
      </c>
      <c r="D8" s="156">
        <v>3</v>
      </c>
      <c r="E8" s="156" t="s">
        <v>615</v>
      </c>
      <c r="F8" s="156" t="s">
        <v>615</v>
      </c>
      <c r="G8" s="156">
        <f aca="true" t="shared" si="2" ref="G8:G46">SUM(H8:K8)</f>
        <v>4</v>
      </c>
      <c r="H8" s="156">
        <v>2</v>
      </c>
      <c r="I8" s="156">
        <v>2</v>
      </c>
      <c r="J8" s="156" t="s">
        <v>615</v>
      </c>
      <c r="K8" s="156" t="s">
        <v>615</v>
      </c>
      <c r="L8" s="156" t="s">
        <v>584</v>
      </c>
      <c r="M8" s="156" t="s">
        <v>584</v>
      </c>
      <c r="N8" s="156" t="s">
        <v>584</v>
      </c>
      <c r="O8" s="156" t="s">
        <v>584</v>
      </c>
      <c r="P8" s="156" t="s">
        <v>584</v>
      </c>
      <c r="Q8" s="156" t="s">
        <v>584</v>
      </c>
      <c r="R8" s="156" t="s">
        <v>584</v>
      </c>
      <c r="S8" s="156" t="s">
        <v>584</v>
      </c>
      <c r="T8" s="156" t="s">
        <v>584</v>
      </c>
      <c r="U8" s="157" t="s">
        <v>584</v>
      </c>
      <c r="V8" s="36"/>
    </row>
    <row r="9" spans="1:23" s="29" customFormat="1" ht="21.75" customHeight="1">
      <c r="A9" s="344" t="s">
        <v>617</v>
      </c>
      <c r="B9" s="156">
        <f t="shared" si="1"/>
        <v>8</v>
      </c>
      <c r="C9" s="156">
        <v>1</v>
      </c>
      <c r="D9" s="156">
        <v>4</v>
      </c>
      <c r="E9" s="156">
        <v>3</v>
      </c>
      <c r="F9" s="156" t="s">
        <v>615</v>
      </c>
      <c r="G9" s="156">
        <f t="shared" si="2"/>
        <v>5</v>
      </c>
      <c r="H9" s="156">
        <v>1</v>
      </c>
      <c r="I9" s="156">
        <v>4</v>
      </c>
      <c r="J9" s="156" t="s">
        <v>615</v>
      </c>
      <c r="K9" s="156" t="s">
        <v>615</v>
      </c>
      <c r="L9" s="156" t="s">
        <v>584</v>
      </c>
      <c r="M9" s="156" t="s">
        <v>584</v>
      </c>
      <c r="N9" s="156" t="s">
        <v>584</v>
      </c>
      <c r="O9" s="156" t="s">
        <v>584</v>
      </c>
      <c r="P9" s="156" t="s">
        <v>584</v>
      </c>
      <c r="Q9" s="156" t="s">
        <v>584</v>
      </c>
      <c r="R9" s="156" t="s">
        <v>584</v>
      </c>
      <c r="S9" s="156" t="s">
        <v>584</v>
      </c>
      <c r="T9" s="156" t="s">
        <v>584</v>
      </c>
      <c r="U9" s="157" t="s">
        <v>584</v>
      </c>
      <c r="V9" s="717"/>
      <c r="W9" s="718"/>
    </row>
    <row r="10" spans="1:22" s="29" customFormat="1" ht="21.75" customHeight="1">
      <c r="A10" s="344" t="s">
        <v>618</v>
      </c>
      <c r="B10" s="156">
        <f t="shared" si="1"/>
        <v>5</v>
      </c>
      <c r="C10" s="156">
        <v>5</v>
      </c>
      <c r="D10" s="156"/>
      <c r="E10" s="156" t="s">
        <v>615</v>
      </c>
      <c r="F10" s="156" t="s">
        <v>615</v>
      </c>
      <c r="G10" s="156">
        <f t="shared" si="2"/>
        <v>5</v>
      </c>
      <c r="H10" s="156">
        <v>5</v>
      </c>
      <c r="I10" s="156" t="s">
        <v>615</v>
      </c>
      <c r="J10" s="156" t="s">
        <v>615</v>
      </c>
      <c r="K10" s="156" t="s">
        <v>615</v>
      </c>
      <c r="L10" s="156">
        <f>SUM(M10:P10)</f>
        <v>3</v>
      </c>
      <c r="M10" s="156">
        <v>3</v>
      </c>
      <c r="N10" s="156" t="s">
        <v>584</v>
      </c>
      <c r="O10" s="156" t="s">
        <v>584</v>
      </c>
      <c r="P10" s="156" t="s">
        <v>584</v>
      </c>
      <c r="Q10" s="156">
        <f>SUM(R10:U10)</f>
        <v>4</v>
      </c>
      <c r="R10" s="156">
        <v>4</v>
      </c>
      <c r="S10" s="156" t="s">
        <v>584</v>
      </c>
      <c r="T10" s="156" t="s">
        <v>584</v>
      </c>
      <c r="U10" s="157" t="s">
        <v>584</v>
      </c>
      <c r="V10" s="36"/>
    </row>
    <row r="11" spans="1:22" s="29" customFormat="1" ht="21.75" customHeight="1">
      <c r="A11" s="344" t="s">
        <v>619</v>
      </c>
      <c r="B11" s="156">
        <f t="shared" si="1"/>
        <v>10</v>
      </c>
      <c r="C11" s="156">
        <v>4</v>
      </c>
      <c r="D11" s="156">
        <v>5</v>
      </c>
      <c r="E11" s="156">
        <v>1</v>
      </c>
      <c r="F11" s="156" t="s">
        <v>615</v>
      </c>
      <c r="G11" s="156">
        <f t="shared" si="2"/>
        <v>12</v>
      </c>
      <c r="H11" s="156">
        <v>5</v>
      </c>
      <c r="I11" s="156">
        <v>6</v>
      </c>
      <c r="J11" s="156">
        <v>1</v>
      </c>
      <c r="K11" s="156" t="s">
        <v>615</v>
      </c>
      <c r="L11" s="156" t="s">
        <v>615</v>
      </c>
      <c r="M11" s="156" t="s">
        <v>584</v>
      </c>
      <c r="N11" s="156" t="s">
        <v>584</v>
      </c>
      <c r="O11" s="156" t="s">
        <v>584</v>
      </c>
      <c r="P11" s="156" t="s">
        <v>584</v>
      </c>
      <c r="Q11" s="156" t="s">
        <v>584</v>
      </c>
      <c r="R11" s="156" t="s">
        <v>584</v>
      </c>
      <c r="S11" s="156" t="s">
        <v>584</v>
      </c>
      <c r="T11" s="156" t="s">
        <v>584</v>
      </c>
      <c r="U11" s="157" t="s">
        <v>584</v>
      </c>
      <c r="V11" s="36"/>
    </row>
    <row r="12" spans="1:22" s="29" customFormat="1" ht="21.75" customHeight="1">
      <c r="A12" s="344" t="s">
        <v>620</v>
      </c>
      <c r="B12" s="156">
        <f t="shared" si="1"/>
        <v>87</v>
      </c>
      <c r="C12" s="156">
        <v>32</v>
      </c>
      <c r="D12" s="156">
        <v>40</v>
      </c>
      <c r="E12" s="156">
        <v>9</v>
      </c>
      <c r="F12" s="156">
        <v>6</v>
      </c>
      <c r="G12" s="156">
        <f t="shared" si="2"/>
        <v>83</v>
      </c>
      <c r="H12" s="156">
        <v>31</v>
      </c>
      <c r="I12" s="156">
        <v>39</v>
      </c>
      <c r="J12" s="156">
        <v>7</v>
      </c>
      <c r="K12" s="156">
        <v>6</v>
      </c>
      <c r="L12" s="156">
        <f>SUM(M12:P12)</f>
        <v>39</v>
      </c>
      <c r="M12" s="156">
        <v>22</v>
      </c>
      <c r="N12" s="156">
        <v>15</v>
      </c>
      <c r="O12" s="156" t="s">
        <v>584</v>
      </c>
      <c r="P12" s="156">
        <v>2</v>
      </c>
      <c r="Q12" s="156">
        <f>SUM(R12:U12)</f>
        <v>45</v>
      </c>
      <c r="R12" s="156">
        <v>27</v>
      </c>
      <c r="S12" s="156">
        <v>16</v>
      </c>
      <c r="T12" s="156" t="s">
        <v>584</v>
      </c>
      <c r="U12" s="157">
        <v>2</v>
      </c>
      <c r="V12" s="36"/>
    </row>
    <row r="13" spans="1:23" s="29" customFormat="1" ht="21.75" customHeight="1">
      <c r="A13" s="344" t="s">
        <v>621</v>
      </c>
      <c r="B13" s="156">
        <f t="shared" si="1"/>
        <v>2</v>
      </c>
      <c r="C13" s="156" t="s">
        <v>615</v>
      </c>
      <c r="D13" s="156">
        <v>2</v>
      </c>
      <c r="E13" s="156" t="s">
        <v>615</v>
      </c>
      <c r="F13" s="156" t="s">
        <v>615</v>
      </c>
      <c r="G13" s="156">
        <f t="shared" si="2"/>
        <v>2</v>
      </c>
      <c r="H13" s="156" t="s">
        <v>615</v>
      </c>
      <c r="I13" s="156">
        <v>2</v>
      </c>
      <c r="J13" s="156" t="s">
        <v>615</v>
      </c>
      <c r="K13" s="156" t="s">
        <v>615</v>
      </c>
      <c r="L13" s="156" t="s">
        <v>584</v>
      </c>
      <c r="M13" s="156" t="s">
        <v>584</v>
      </c>
      <c r="N13" s="156" t="s">
        <v>584</v>
      </c>
      <c r="O13" s="156" t="s">
        <v>584</v>
      </c>
      <c r="P13" s="156" t="s">
        <v>584</v>
      </c>
      <c r="Q13" s="156" t="s">
        <v>584</v>
      </c>
      <c r="R13" s="156" t="s">
        <v>584</v>
      </c>
      <c r="S13" s="156" t="s">
        <v>584</v>
      </c>
      <c r="T13" s="156" t="s">
        <v>584</v>
      </c>
      <c r="U13" s="157" t="s">
        <v>584</v>
      </c>
      <c r="V13" s="717"/>
      <c r="W13" s="719"/>
    </row>
    <row r="14" spans="1:22" s="29" customFormat="1" ht="21.75" customHeight="1">
      <c r="A14" s="344" t="s">
        <v>372</v>
      </c>
      <c r="B14" s="156">
        <f t="shared" si="1"/>
        <v>213</v>
      </c>
      <c r="C14" s="156">
        <v>100</v>
      </c>
      <c r="D14" s="156">
        <v>107</v>
      </c>
      <c r="E14" s="156">
        <v>3</v>
      </c>
      <c r="F14" s="156">
        <v>3</v>
      </c>
      <c r="G14" s="156">
        <f t="shared" si="2"/>
        <v>241</v>
      </c>
      <c r="H14" s="156">
        <v>111</v>
      </c>
      <c r="I14" s="156">
        <v>122</v>
      </c>
      <c r="J14" s="156">
        <v>4</v>
      </c>
      <c r="K14" s="156">
        <v>4</v>
      </c>
      <c r="L14" s="156">
        <f>SUM(M14:P14)</f>
        <v>3</v>
      </c>
      <c r="M14" s="156" t="s">
        <v>584</v>
      </c>
      <c r="N14" s="156">
        <v>3</v>
      </c>
      <c r="O14" s="156" t="s">
        <v>584</v>
      </c>
      <c r="P14" s="156" t="s">
        <v>584</v>
      </c>
      <c r="Q14" s="156">
        <f>SUM(R14:U14)</f>
        <v>21</v>
      </c>
      <c r="R14" s="156">
        <v>11</v>
      </c>
      <c r="S14" s="156">
        <v>10</v>
      </c>
      <c r="T14" s="156" t="s">
        <v>584</v>
      </c>
      <c r="U14" s="157" t="s">
        <v>584</v>
      </c>
      <c r="V14" s="36"/>
    </row>
    <row r="15" spans="1:22" s="29" customFormat="1" ht="21.75" customHeight="1">
      <c r="A15" s="344" t="s">
        <v>556</v>
      </c>
      <c r="B15" s="156">
        <f t="shared" si="1"/>
        <v>1</v>
      </c>
      <c r="C15" s="156" t="s">
        <v>622</v>
      </c>
      <c r="D15" s="156">
        <v>1</v>
      </c>
      <c r="E15" s="156" t="s">
        <v>622</v>
      </c>
      <c r="F15" s="156" t="s">
        <v>622</v>
      </c>
      <c r="G15" s="156">
        <f t="shared" si="2"/>
        <v>1</v>
      </c>
      <c r="H15" s="156" t="s">
        <v>622</v>
      </c>
      <c r="I15" s="156">
        <v>1</v>
      </c>
      <c r="J15" s="156" t="s">
        <v>622</v>
      </c>
      <c r="K15" s="156" t="s">
        <v>622</v>
      </c>
      <c r="L15" s="156" t="s">
        <v>584</v>
      </c>
      <c r="M15" s="156" t="s">
        <v>584</v>
      </c>
      <c r="N15" s="156" t="s">
        <v>584</v>
      </c>
      <c r="O15" s="156" t="s">
        <v>584</v>
      </c>
      <c r="P15" s="156" t="s">
        <v>584</v>
      </c>
      <c r="Q15" s="156" t="s">
        <v>584</v>
      </c>
      <c r="R15" s="156" t="s">
        <v>584</v>
      </c>
      <c r="S15" s="156" t="s">
        <v>584</v>
      </c>
      <c r="T15" s="156" t="s">
        <v>584</v>
      </c>
      <c r="U15" s="157" t="s">
        <v>584</v>
      </c>
      <c r="V15" s="36"/>
    </row>
    <row r="16" spans="1:23" s="29" customFormat="1" ht="21.75" customHeight="1">
      <c r="A16" s="344" t="s">
        <v>557</v>
      </c>
      <c r="B16" s="156">
        <f t="shared" si="1"/>
        <v>1</v>
      </c>
      <c r="C16" s="156">
        <v>1</v>
      </c>
      <c r="D16" s="156" t="s">
        <v>622</v>
      </c>
      <c r="E16" s="156" t="s">
        <v>622</v>
      </c>
      <c r="F16" s="156" t="s">
        <v>622</v>
      </c>
      <c r="G16" s="156">
        <f t="shared" si="2"/>
        <v>2</v>
      </c>
      <c r="H16" s="156">
        <v>2</v>
      </c>
      <c r="I16" s="156" t="s">
        <v>622</v>
      </c>
      <c r="J16" s="156" t="s">
        <v>622</v>
      </c>
      <c r="K16" s="156" t="s">
        <v>622</v>
      </c>
      <c r="L16" s="156" t="s">
        <v>584</v>
      </c>
      <c r="M16" s="156" t="s">
        <v>584</v>
      </c>
      <c r="N16" s="156" t="s">
        <v>584</v>
      </c>
      <c r="O16" s="156" t="s">
        <v>584</v>
      </c>
      <c r="P16" s="156" t="s">
        <v>584</v>
      </c>
      <c r="Q16" s="156" t="s">
        <v>584</v>
      </c>
      <c r="R16" s="156" t="s">
        <v>584</v>
      </c>
      <c r="S16" s="156" t="s">
        <v>584</v>
      </c>
      <c r="T16" s="156" t="s">
        <v>584</v>
      </c>
      <c r="U16" s="157" t="s">
        <v>584</v>
      </c>
      <c r="V16" s="717"/>
      <c r="W16" s="720"/>
    </row>
    <row r="17" spans="1:22" s="29" customFormat="1" ht="21.75" customHeight="1">
      <c r="A17" s="344" t="s">
        <v>558</v>
      </c>
      <c r="B17" s="156" t="s">
        <v>622</v>
      </c>
      <c r="C17" s="156" t="s">
        <v>622</v>
      </c>
      <c r="D17" s="156" t="s">
        <v>622</v>
      </c>
      <c r="E17" s="156" t="s">
        <v>622</v>
      </c>
      <c r="F17" s="156" t="s">
        <v>622</v>
      </c>
      <c r="G17" s="156" t="s">
        <v>584</v>
      </c>
      <c r="H17" s="156" t="s">
        <v>584</v>
      </c>
      <c r="I17" s="156" t="s">
        <v>622</v>
      </c>
      <c r="J17" s="156" t="s">
        <v>622</v>
      </c>
      <c r="K17" s="156" t="s">
        <v>622</v>
      </c>
      <c r="L17" s="156" t="s">
        <v>584</v>
      </c>
      <c r="M17" s="156" t="s">
        <v>584</v>
      </c>
      <c r="N17" s="156" t="s">
        <v>584</v>
      </c>
      <c r="O17" s="156" t="s">
        <v>584</v>
      </c>
      <c r="P17" s="156" t="s">
        <v>584</v>
      </c>
      <c r="Q17" s="156" t="s">
        <v>584</v>
      </c>
      <c r="R17" s="156" t="s">
        <v>584</v>
      </c>
      <c r="S17" s="156" t="s">
        <v>584</v>
      </c>
      <c r="T17" s="156" t="s">
        <v>584</v>
      </c>
      <c r="U17" s="157" t="s">
        <v>584</v>
      </c>
      <c r="V17" s="36"/>
    </row>
    <row r="18" spans="1:22" s="29" customFormat="1" ht="21.75" customHeight="1">
      <c r="A18" s="344" t="s">
        <v>559</v>
      </c>
      <c r="B18" s="156">
        <f t="shared" si="1"/>
        <v>1</v>
      </c>
      <c r="C18" s="156">
        <v>1</v>
      </c>
      <c r="D18" s="156" t="s">
        <v>622</v>
      </c>
      <c r="E18" s="156" t="s">
        <v>622</v>
      </c>
      <c r="F18" s="156" t="s">
        <v>622</v>
      </c>
      <c r="G18" s="156">
        <f t="shared" si="2"/>
        <v>1</v>
      </c>
      <c r="H18" s="156">
        <v>1</v>
      </c>
      <c r="I18" s="156" t="s">
        <v>622</v>
      </c>
      <c r="J18" s="156" t="s">
        <v>622</v>
      </c>
      <c r="K18" s="156" t="s">
        <v>622</v>
      </c>
      <c r="L18" s="156" t="s">
        <v>584</v>
      </c>
      <c r="M18" s="156" t="s">
        <v>584</v>
      </c>
      <c r="N18" s="156" t="s">
        <v>584</v>
      </c>
      <c r="O18" s="156" t="s">
        <v>584</v>
      </c>
      <c r="P18" s="156" t="s">
        <v>584</v>
      </c>
      <c r="Q18" s="156" t="s">
        <v>584</v>
      </c>
      <c r="R18" s="156" t="s">
        <v>584</v>
      </c>
      <c r="S18" s="156" t="s">
        <v>584</v>
      </c>
      <c r="T18" s="156" t="s">
        <v>584</v>
      </c>
      <c r="U18" s="157" t="s">
        <v>584</v>
      </c>
      <c r="V18" s="36"/>
    </row>
    <row r="19" spans="1:22" s="29" customFormat="1" ht="21.75" customHeight="1">
      <c r="A19" s="344" t="s">
        <v>560</v>
      </c>
      <c r="B19" s="156" t="s">
        <v>622</v>
      </c>
      <c r="C19" s="156" t="s">
        <v>622</v>
      </c>
      <c r="D19" s="156" t="s">
        <v>622</v>
      </c>
      <c r="E19" s="156" t="s">
        <v>622</v>
      </c>
      <c r="F19" s="156" t="s">
        <v>622</v>
      </c>
      <c r="G19" s="156">
        <f t="shared" si="2"/>
        <v>2</v>
      </c>
      <c r="H19" s="156" t="s">
        <v>622</v>
      </c>
      <c r="I19" s="156">
        <v>1</v>
      </c>
      <c r="J19" s="156" t="s">
        <v>584</v>
      </c>
      <c r="K19" s="156">
        <v>1</v>
      </c>
      <c r="L19" s="156" t="s">
        <v>584</v>
      </c>
      <c r="M19" s="156" t="s">
        <v>584</v>
      </c>
      <c r="N19" s="156" t="s">
        <v>584</v>
      </c>
      <c r="O19" s="156" t="s">
        <v>584</v>
      </c>
      <c r="P19" s="156" t="s">
        <v>584</v>
      </c>
      <c r="Q19" s="156" t="s">
        <v>584</v>
      </c>
      <c r="R19" s="156" t="s">
        <v>584</v>
      </c>
      <c r="S19" s="156" t="s">
        <v>584</v>
      </c>
      <c r="T19" s="156" t="s">
        <v>584</v>
      </c>
      <c r="U19" s="157" t="s">
        <v>584</v>
      </c>
      <c r="V19" s="36"/>
    </row>
    <row r="20" spans="1:23" s="29" customFormat="1" ht="21.75" customHeight="1">
      <c r="A20" s="344" t="s">
        <v>561</v>
      </c>
      <c r="B20" s="156">
        <f t="shared" si="1"/>
        <v>6</v>
      </c>
      <c r="C20" s="156">
        <v>6</v>
      </c>
      <c r="D20" s="156" t="s">
        <v>622</v>
      </c>
      <c r="E20" s="156" t="s">
        <v>622</v>
      </c>
      <c r="F20" s="156" t="s">
        <v>622</v>
      </c>
      <c r="G20" s="156">
        <f t="shared" si="2"/>
        <v>6</v>
      </c>
      <c r="H20" s="156">
        <v>6</v>
      </c>
      <c r="I20" s="156" t="s">
        <v>622</v>
      </c>
      <c r="J20" s="156" t="s">
        <v>622</v>
      </c>
      <c r="K20" s="156" t="s">
        <v>622</v>
      </c>
      <c r="L20" s="156" t="s">
        <v>584</v>
      </c>
      <c r="M20" s="156" t="s">
        <v>584</v>
      </c>
      <c r="N20" s="156" t="s">
        <v>584</v>
      </c>
      <c r="O20" s="156" t="s">
        <v>584</v>
      </c>
      <c r="P20" s="156" t="s">
        <v>584</v>
      </c>
      <c r="Q20" s="156" t="s">
        <v>584</v>
      </c>
      <c r="R20" s="156" t="s">
        <v>584</v>
      </c>
      <c r="S20" s="156" t="s">
        <v>584</v>
      </c>
      <c r="T20" s="156" t="s">
        <v>584</v>
      </c>
      <c r="U20" s="157" t="s">
        <v>584</v>
      </c>
      <c r="V20" s="717"/>
      <c r="W20" s="719"/>
    </row>
    <row r="21" spans="1:28" s="29" customFormat="1" ht="21.75" customHeight="1">
      <c r="A21" s="344" t="s">
        <v>562</v>
      </c>
      <c r="B21" s="156">
        <f t="shared" si="1"/>
        <v>7</v>
      </c>
      <c r="C21" s="156">
        <v>5</v>
      </c>
      <c r="D21" s="156">
        <v>2</v>
      </c>
      <c r="E21" s="156" t="s">
        <v>622</v>
      </c>
      <c r="F21" s="156" t="s">
        <v>622</v>
      </c>
      <c r="G21" s="156">
        <f t="shared" si="2"/>
        <v>6</v>
      </c>
      <c r="H21" s="156">
        <v>4</v>
      </c>
      <c r="I21" s="156">
        <v>2</v>
      </c>
      <c r="J21" s="156" t="s">
        <v>622</v>
      </c>
      <c r="K21" s="156" t="s">
        <v>622</v>
      </c>
      <c r="L21" s="156">
        <f>SUM(M21:P21)</f>
        <v>23</v>
      </c>
      <c r="M21" s="156">
        <v>22</v>
      </c>
      <c r="N21" s="156">
        <v>1</v>
      </c>
      <c r="O21" s="156" t="s">
        <v>584</v>
      </c>
      <c r="P21" s="156" t="s">
        <v>584</v>
      </c>
      <c r="Q21" s="156">
        <f>SUM(R21:U21)</f>
        <v>12</v>
      </c>
      <c r="R21" s="156">
        <v>11</v>
      </c>
      <c r="S21" s="156">
        <v>1</v>
      </c>
      <c r="T21" s="156" t="s">
        <v>584</v>
      </c>
      <c r="U21" s="157" t="s">
        <v>584</v>
      </c>
      <c r="V21" s="719"/>
      <c r="W21" s="719"/>
      <c r="X21" s="303"/>
      <c r="Y21" s="303"/>
      <c r="Z21" s="303"/>
      <c r="AA21" s="303"/>
      <c r="AB21" s="303"/>
    </row>
    <row r="22" spans="1:28" s="29" customFormat="1" ht="21.75" customHeight="1">
      <c r="A22" s="344" t="s">
        <v>563</v>
      </c>
      <c r="B22" s="156">
        <f t="shared" si="1"/>
        <v>20</v>
      </c>
      <c r="C22" s="156">
        <v>16</v>
      </c>
      <c r="D22" s="156">
        <v>1</v>
      </c>
      <c r="E22" s="156">
        <v>1</v>
      </c>
      <c r="F22" s="156">
        <v>2</v>
      </c>
      <c r="G22" s="156">
        <f t="shared" si="2"/>
        <v>19</v>
      </c>
      <c r="H22" s="156">
        <v>15</v>
      </c>
      <c r="I22" s="156">
        <v>1</v>
      </c>
      <c r="J22" s="156">
        <v>1</v>
      </c>
      <c r="K22" s="156">
        <v>2</v>
      </c>
      <c r="L22" s="156" t="s">
        <v>584</v>
      </c>
      <c r="M22" s="156" t="s">
        <v>584</v>
      </c>
      <c r="N22" s="156" t="s">
        <v>584</v>
      </c>
      <c r="O22" s="156" t="s">
        <v>584</v>
      </c>
      <c r="P22" s="156" t="s">
        <v>584</v>
      </c>
      <c r="Q22" s="156" t="s">
        <v>584</v>
      </c>
      <c r="R22" s="156" t="s">
        <v>584</v>
      </c>
      <c r="S22" s="156" t="s">
        <v>584</v>
      </c>
      <c r="T22" s="156" t="s">
        <v>584</v>
      </c>
      <c r="U22" s="157" t="s">
        <v>584</v>
      </c>
      <c r="V22" s="312"/>
      <c r="W22" s="303"/>
      <c r="X22" s="303"/>
      <c r="Y22" s="303"/>
      <c r="Z22" s="303"/>
      <c r="AA22" s="303"/>
      <c r="AB22" s="303"/>
    </row>
    <row r="23" spans="1:22" s="29" customFormat="1" ht="21.75" customHeight="1">
      <c r="A23" s="344" t="s">
        <v>564</v>
      </c>
      <c r="B23" s="156" t="s">
        <v>622</v>
      </c>
      <c r="C23" s="156" t="s">
        <v>622</v>
      </c>
      <c r="D23" s="156" t="s">
        <v>622</v>
      </c>
      <c r="E23" s="156" t="s">
        <v>622</v>
      </c>
      <c r="F23" s="156" t="s">
        <v>622</v>
      </c>
      <c r="G23" s="156">
        <f t="shared" si="2"/>
        <v>1</v>
      </c>
      <c r="H23" s="156">
        <v>1</v>
      </c>
      <c r="I23" s="156" t="s">
        <v>622</v>
      </c>
      <c r="J23" s="156" t="s">
        <v>622</v>
      </c>
      <c r="K23" s="156" t="s">
        <v>622</v>
      </c>
      <c r="L23" s="156" t="s">
        <v>584</v>
      </c>
      <c r="M23" s="156" t="s">
        <v>584</v>
      </c>
      <c r="N23" s="156" t="s">
        <v>584</v>
      </c>
      <c r="O23" s="156" t="s">
        <v>584</v>
      </c>
      <c r="P23" s="156" t="s">
        <v>584</v>
      </c>
      <c r="Q23" s="156" t="s">
        <v>584</v>
      </c>
      <c r="R23" s="156" t="s">
        <v>584</v>
      </c>
      <c r="S23" s="156" t="s">
        <v>584</v>
      </c>
      <c r="T23" s="156" t="s">
        <v>584</v>
      </c>
      <c r="U23" s="157" t="s">
        <v>584</v>
      </c>
      <c r="V23" s="36"/>
    </row>
    <row r="24" spans="1:22" s="29" customFormat="1" ht="21.75" customHeight="1">
      <c r="A24" s="344" t="s">
        <v>374</v>
      </c>
      <c r="B24" s="156">
        <f t="shared" si="1"/>
        <v>2</v>
      </c>
      <c r="C24" s="156">
        <v>1</v>
      </c>
      <c r="D24" s="156">
        <v>1</v>
      </c>
      <c r="E24" s="156" t="s">
        <v>622</v>
      </c>
      <c r="F24" s="156" t="s">
        <v>622</v>
      </c>
      <c r="G24" s="156">
        <f t="shared" si="2"/>
        <v>2</v>
      </c>
      <c r="H24" s="156">
        <v>1</v>
      </c>
      <c r="I24" s="156">
        <v>1</v>
      </c>
      <c r="J24" s="156" t="s">
        <v>622</v>
      </c>
      <c r="K24" s="156" t="s">
        <v>622</v>
      </c>
      <c r="L24" s="156" t="s">
        <v>584</v>
      </c>
      <c r="M24" s="156" t="s">
        <v>584</v>
      </c>
      <c r="N24" s="156" t="s">
        <v>584</v>
      </c>
      <c r="O24" s="156" t="s">
        <v>584</v>
      </c>
      <c r="P24" s="156" t="s">
        <v>584</v>
      </c>
      <c r="Q24" s="156" t="s">
        <v>584</v>
      </c>
      <c r="R24" s="156" t="s">
        <v>584</v>
      </c>
      <c r="S24" s="156" t="s">
        <v>584</v>
      </c>
      <c r="T24" s="156" t="s">
        <v>584</v>
      </c>
      <c r="U24" s="157" t="s">
        <v>584</v>
      </c>
      <c r="V24" s="36"/>
    </row>
    <row r="25" spans="1:22" s="29" customFormat="1" ht="21.75" customHeight="1">
      <c r="A25" s="344" t="s">
        <v>373</v>
      </c>
      <c r="B25" s="156">
        <f t="shared" si="1"/>
        <v>53</v>
      </c>
      <c r="C25" s="156">
        <v>20</v>
      </c>
      <c r="D25" s="156">
        <v>30</v>
      </c>
      <c r="E25" s="156">
        <v>3</v>
      </c>
      <c r="F25" s="156"/>
      <c r="G25" s="156">
        <f t="shared" si="2"/>
        <v>49</v>
      </c>
      <c r="H25" s="156">
        <v>16</v>
      </c>
      <c r="I25" s="156">
        <v>30</v>
      </c>
      <c r="J25" s="156">
        <v>3</v>
      </c>
      <c r="K25" s="156" t="s">
        <v>584</v>
      </c>
      <c r="L25" s="156">
        <f>SUM(M25:P25)</f>
        <v>7</v>
      </c>
      <c r="M25" s="156">
        <v>1</v>
      </c>
      <c r="N25" s="156">
        <v>5</v>
      </c>
      <c r="O25" s="156">
        <v>1</v>
      </c>
      <c r="P25" s="156"/>
      <c r="Q25" s="156">
        <f>SUM(R25:U25)</f>
        <v>7</v>
      </c>
      <c r="R25" s="156">
        <v>1</v>
      </c>
      <c r="S25" s="156">
        <v>5</v>
      </c>
      <c r="T25" s="156">
        <v>1</v>
      </c>
      <c r="U25" s="157" t="s">
        <v>584</v>
      </c>
      <c r="V25" s="36"/>
    </row>
    <row r="26" spans="1:22" s="29" customFormat="1" ht="21.75" customHeight="1">
      <c r="A26" s="344" t="s">
        <v>565</v>
      </c>
      <c r="B26" s="156">
        <f t="shared" si="1"/>
        <v>12</v>
      </c>
      <c r="C26" s="156">
        <v>11</v>
      </c>
      <c r="D26" s="156">
        <v>1</v>
      </c>
      <c r="E26" s="156" t="s">
        <v>623</v>
      </c>
      <c r="F26" s="156" t="s">
        <v>623</v>
      </c>
      <c r="G26" s="156">
        <f t="shared" si="2"/>
        <v>9</v>
      </c>
      <c r="H26" s="156">
        <v>8</v>
      </c>
      <c r="I26" s="156">
        <v>1</v>
      </c>
      <c r="J26" s="156" t="s">
        <v>623</v>
      </c>
      <c r="K26" s="156" t="s">
        <v>623</v>
      </c>
      <c r="L26" s="156" t="s">
        <v>584</v>
      </c>
      <c r="M26" s="156" t="s">
        <v>584</v>
      </c>
      <c r="N26" s="156" t="s">
        <v>584</v>
      </c>
      <c r="O26" s="156" t="s">
        <v>584</v>
      </c>
      <c r="P26" s="156" t="s">
        <v>584</v>
      </c>
      <c r="Q26" s="156" t="s">
        <v>584</v>
      </c>
      <c r="R26" s="156" t="s">
        <v>584</v>
      </c>
      <c r="S26" s="156" t="s">
        <v>584</v>
      </c>
      <c r="T26" s="156" t="s">
        <v>584</v>
      </c>
      <c r="U26" s="157" t="s">
        <v>584</v>
      </c>
      <c r="V26" s="36"/>
    </row>
    <row r="27" spans="1:22" s="29" customFormat="1" ht="21.75" customHeight="1">
      <c r="A27" s="344" t="s">
        <v>566</v>
      </c>
      <c r="B27" s="156">
        <f t="shared" si="1"/>
        <v>1</v>
      </c>
      <c r="C27" s="156" t="s">
        <v>623</v>
      </c>
      <c r="D27" s="156">
        <v>1</v>
      </c>
      <c r="E27" s="156" t="s">
        <v>623</v>
      </c>
      <c r="F27" s="156" t="s">
        <v>623</v>
      </c>
      <c r="G27" s="156">
        <f t="shared" si="2"/>
        <v>1</v>
      </c>
      <c r="H27" s="156" t="s">
        <v>623</v>
      </c>
      <c r="I27" s="156">
        <v>1</v>
      </c>
      <c r="J27" s="156" t="s">
        <v>623</v>
      </c>
      <c r="K27" s="156" t="s">
        <v>623</v>
      </c>
      <c r="L27" s="156" t="s">
        <v>584</v>
      </c>
      <c r="M27" s="156" t="s">
        <v>584</v>
      </c>
      <c r="N27" s="156" t="s">
        <v>584</v>
      </c>
      <c r="O27" s="156" t="s">
        <v>584</v>
      </c>
      <c r="P27" s="156" t="s">
        <v>584</v>
      </c>
      <c r="Q27" s="156" t="s">
        <v>584</v>
      </c>
      <c r="R27" s="156" t="s">
        <v>584</v>
      </c>
      <c r="S27" s="156" t="s">
        <v>584</v>
      </c>
      <c r="T27" s="156" t="s">
        <v>584</v>
      </c>
      <c r="U27" s="157" t="s">
        <v>584</v>
      </c>
      <c r="V27" s="36"/>
    </row>
    <row r="28" spans="1:22" s="29" customFormat="1" ht="21.75" customHeight="1">
      <c r="A28" s="344" t="s">
        <v>567</v>
      </c>
      <c r="B28" s="156" t="s">
        <v>623</v>
      </c>
      <c r="C28" s="156" t="s">
        <v>623</v>
      </c>
      <c r="D28" s="156" t="s">
        <v>623</v>
      </c>
      <c r="E28" s="156" t="s">
        <v>623</v>
      </c>
      <c r="F28" s="156" t="s">
        <v>623</v>
      </c>
      <c r="G28" s="156" t="s">
        <v>584</v>
      </c>
      <c r="H28" s="156" t="s">
        <v>623</v>
      </c>
      <c r="I28" s="156" t="s">
        <v>623</v>
      </c>
      <c r="J28" s="156" t="s">
        <v>623</v>
      </c>
      <c r="K28" s="156" t="s">
        <v>623</v>
      </c>
      <c r="L28" s="156">
        <f>SUM(M28:P28)</f>
        <v>1</v>
      </c>
      <c r="M28" s="156" t="s">
        <v>584</v>
      </c>
      <c r="N28" s="156">
        <v>1</v>
      </c>
      <c r="O28" s="156" t="s">
        <v>584</v>
      </c>
      <c r="P28" s="156" t="s">
        <v>584</v>
      </c>
      <c r="Q28" s="156">
        <f>SUM(R28:U28)</f>
        <v>1</v>
      </c>
      <c r="R28" s="156" t="s">
        <v>584</v>
      </c>
      <c r="S28" s="156">
        <v>1</v>
      </c>
      <c r="T28" s="156" t="s">
        <v>584</v>
      </c>
      <c r="U28" s="157" t="s">
        <v>584</v>
      </c>
      <c r="V28" s="36"/>
    </row>
    <row r="29" spans="1:22" s="29" customFormat="1" ht="21.75" customHeight="1">
      <c r="A29" s="344" t="s">
        <v>568</v>
      </c>
      <c r="B29" s="156">
        <f t="shared" si="1"/>
        <v>1</v>
      </c>
      <c r="C29" s="156">
        <v>1</v>
      </c>
      <c r="D29" s="156" t="s">
        <v>623</v>
      </c>
      <c r="E29" s="156" t="s">
        <v>623</v>
      </c>
      <c r="F29" s="156" t="s">
        <v>623</v>
      </c>
      <c r="G29" s="156">
        <f t="shared" si="2"/>
        <v>1</v>
      </c>
      <c r="H29" s="156">
        <v>1</v>
      </c>
      <c r="I29" s="156" t="s">
        <v>623</v>
      </c>
      <c r="J29" s="156" t="s">
        <v>623</v>
      </c>
      <c r="K29" s="156" t="s">
        <v>623</v>
      </c>
      <c r="L29" s="156" t="s">
        <v>584</v>
      </c>
      <c r="M29" s="156" t="s">
        <v>584</v>
      </c>
      <c r="N29" s="156" t="s">
        <v>584</v>
      </c>
      <c r="O29" s="156" t="s">
        <v>584</v>
      </c>
      <c r="P29" s="156" t="s">
        <v>584</v>
      </c>
      <c r="Q29" s="156" t="s">
        <v>584</v>
      </c>
      <c r="R29" s="156" t="s">
        <v>584</v>
      </c>
      <c r="S29" s="156" t="s">
        <v>584</v>
      </c>
      <c r="T29" s="156" t="s">
        <v>584</v>
      </c>
      <c r="U29" s="157" t="s">
        <v>584</v>
      </c>
      <c r="V29" s="36"/>
    </row>
    <row r="30" spans="1:22" s="29" customFormat="1" ht="21.75" customHeight="1">
      <c r="A30" s="344" t="s">
        <v>569</v>
      </c>
      <c r="B30" s="156">
        <f t="shared" si="1"/>
        <v>1</v>
      </c>
      <c r="C30" s="156"/>
      <c r="D30" s="156">
        <v>1</v>
      </c>
      <c r="E30" s="156" t="s">
        <v>623</v>
      </c>
      <c r="F30" s="156" t="s">
        <v>623</v>
      </c>
      <c r="G30" s="156">
        <f t="shared" si="2"/>
        <v>1</v>
      </c>
      <c r="H30" s="156" t="s">
        <v>584</v>
      </c>
      <c r="I30" s="156">
        <v>1</v>
      </c>
      <c r="J30" s="156" t="s">
        <v>623</v>
      </c>
      <c r="K30" s="156" t="s">
        <v>623</v>
      </c>
      <c r="L30" s="156" t="s">
        <v>584</v>
      </c>
      <c r="M30" s="156" t="s">
        <v>584</v>
      </c>
      <c r="N30" s="156" t="s">
        <v>584</v>
      </c>
      <c r="O30" s="156" t="s">
        <v>584</v>
      </c>
      <c r="P30" s="156" t="s">
        <v>584</v>
      </c>
      <c r="Q30" s="156" t="s">
        <v>584</v>
      </c>
      <c r="R30" s="156" t="s">
        <v>584</v>
      </c>
      <c r="S30" s="156" t="s">
        <v>584</v>
      </c>
      <c r="T30" s="156" t="s">
        <v>584</v>
      </c>
      <c r="U30" s="157" t="s">
        <v>584</v>
      </c>
      <c r="V30" s="36"/>
    </row>
    <row r="31" spans="1:22" s="29" customFormat="1" ht="21.75" customHeight="1">
      <c r="A31" s="344" t="s">
        <v>570</v>
      </c>
      <c r="B31" s="156">
        <f t="shared" si="1"/>
        <v>1</v>
      </c>
      <c r="C31" s="156">
        <v>1</v>
      </c>
      <c r="D31" s="156" t="s">
        <v>623</v>
      </c>
      <c r="E31" s="156" t="s">
        <v>623</v>
      </c>
      <c r="F31" s="156" t="s">
        <v>623</v>
      </c>
      <c r="G31" s="156">
        <f t="shared" si="2"/>
        <v>1</v>
      </c>
      <c r="H31" s="156">
        <v>1</v>
      </c>
      <c r="I31" s="156" t="s">
        <v>584</v>
      </c>
      <c r="J31" s="156" t="s">
        <v>623</v>
      </c>
      <c r="K31" s="156" t="s">
        <v>623</v>
      </c>
      <c r="L31" s="156" t="s">
        <v>584</v>
      </c>
      <c r="M31" s="156" t="s">
        <v>584</v>
      </c>
      <c r="N31" s="156" t="s">
        <v>584</v>
      </c>
      <c r="O31" s="156" t="s">
        <v>584</v>
      </c>
      <c r="P31" s="156" t="s">
        <v>584</v>
      </c>
      <c r="Q31" s="156" t="s">
        <v>584</v>
      </c>
      <c r="R31" s="156" t="s">
        <v>584</v>
      </c>
      <c r="S31" s="156" t="s">
        <v>584</v>
      </c>
      <c r="T31" s="156" t="s">
        <v>584</v>
      </c>
      <c r="U31" s="157" t="s">
        <v>584</v>
      </c>
      <c r="V31" s="36"/>
    </row>
    <row r="32" spans="1:22" s="29" customFormat="1" ht="21.75" customHeight="1">
      <c r="A32" s="344" t="s">
        <v>571</v>
      </c>
      <c r="B32" s="156">
        <f t="shared" si="1"/>
        <v>1</v>
      </c>
      <c r="C32" s="156">
        <v>1</v>
      </c>
      <c r="D32" s="156" t="s">
        <v>623</v>
      </c>
      <c r="E32" s="156" t="s">
        <v>623</v>
      </c>
      <c r="F32" s="156" t="s">
        <v>623</v>
      </c>
      <c r="G32" s="156">
        <f t="shared" si="2"/>
        <v>1</v>
      </c>
      <c r="H32" s="156">
        <v>1</v>
      </c>
      <c r="I32" s="156" t="s">
        <v>584</v>
      </c>
      <c r="J32" s="156" t="s">
        <v>623</v>
      </c>
      <c r="K32" s="156" t="s">
        <v>623</v>
      </c>
      <c r="L32" s="156" t="s">
        <v>584</v>
      </c>
      <c r="M32" s="156" t="s">
        <v>584</v>
      </c>
      <c r="N32" s="156" t="s">
        <v>584</v>
      </c>
      <c r="O32" s="156" t="s">
        <v>584</v>
      </c>
      <c r="P32" s="156" t="s">
        <v>584</v>
      </c>
      <c r="Q32" s="156" t="s">
        <v>584</v>
      </c>
      <c r="R32" s="156" t="s">
        <v>584</v>
      </c>
      <c r="S32" s="156" t="s">
        <v>584</v>
      </c>
      <c r="T32" s="156" t="s">
        <v>584</v>
      </c>
      <c r="U32" s="157" t="s">
        <v>584</v>
      </c>
      <c r="V32" s="36"/>
    </row>
    <row r="33" spans="1:22" s="29" customFormat="1" ht="21.75" customHeight="1">
      <c r="A33" s="344" t="s">
        <v>572</v>
      </c>
      <c r="B33" s="156">
        <f t="shared" si="1"/>
        <v>42</v>
      </c>
      <c r="C33" s="156">
        <v>41</v>
      </c>
      <c r="D33" s="156">
        <v>1</v>
      </c>
      <c r="E33" s="156" t="s">
        <v>623</v>
      </c>
      <c r="F33" s="156" t="s">
        <v>623</v>
      </c>
      <c r="G33" s="156">
        <f t="shared" si="2"/>
        <v>41</v>
      </c>
      <c r="H33" s="156">
        <v>40</v>
      </c>
      <c r="I33" s="156">
        <v>1</v>
      </c>
      <c r="J33" s="156" t="s">
        <v>623</v>
      </c>
      <c r="K33" s="156" t="s">
        <v>623</v>
      </c>
      <c r="L33" s="156" t="s">
        <v>584</v>
      </c>
      <c r="M33" s="156" t="s">
        <v>584</v>
      </c>
      <c r="N33" s="156" t="s">
        <v>584</v>
      </c>
      <c r="O33" s="156" t="s">
        <v>584</v>
      </c>
      <c r="P33" s="156" t="s">
        <v>584</v>
      </c>
      <c r="Q33" s="156" t="s">
        <v>584</v>
      </c>
      <c r="R33" s="156" t="s">
        <v>584</v>
      </c>
      <c r="S33" s="156" t="s">
        <v>584</v>
      </c>
      <c r="T33" s="156" t="s">
        <v>584</v>
      </c>
      <c r="U33" s="157" t="s">
        <v>584</v>
      </c>
      <c r="V33" s="36"/>
    </row>
    <row r="34" spans="1:22" s="29" customFormat="1" ht="21.75" customHeight="1">
      <c r="A34" s="344" t="s">
        <v>573</v>
      </c>
      <c r="B34" s="156">
        <f t="shared" si="1"/>
        <v>2</v>
      </c>
      <c r="C34" s="156">
        <v>2</v>
      </c>
      <c r="D34" s="156"/>
      <c r="E34" s="156" t="s">
        <v>623</v>
      </c>
      <c r="F34" s="156" t="s">
        <v>623</v>
      </c>
      <c r="G34" s="156">
        <f t="shared" si="2"/>
        <v>2</v>
      </c>
      <c r="H34" s="156">
        <v>2</v>
      </c>
      <c r="I34" s="156" t="s">
        <v>584</v>
      </c>
      <c r="J34" s="156" t="s">
        <v>623</v>
      </c>
      <c r="K34" s="156" t="s">
        <v>623</v>
      </c>
      <c r="L34" s="156" t="s">
        <v>584</v>
      </c>
      <c r="M34" s="156" t="s">
        <v>584</v>
      </c>
      <c r="N34" s="156" t="s">
        <v>584</v>
      </c>
      <c r="O34" s="156" t="s">
        <v>584</v>
      </c>
      <c r="P34" s="156" t="s">
        <v>584</v>
      </c>
      <c r="Q34" s="156" t="s">
        <v>584</v>
      </c>
      <c r="R34" s="156" t="s">
        <v>584</v>
      </c>
      <c r="S34" s="156" t="s">
        <v>584</v>
      </c>
      <c r="T34" s="156" t="s">
        <v>584</v>
      </c>
      <c r="U34" s="157" t="s">
        <v>584</v>
      </c>
      <c r="V34" s="36"/>
    </row>
    <row r="35" spans="1:22" s="29" customFormat="1" ht="21.75" customHeight="1">
      <c r="A35" s="344" t="s">
        <v>574</v>
      </c>
      <c r="B35" s="156">
        <f t="shared" si="1"/>
        <v>120</v>
      </c>
      <c r="C35" s="156">
        <v>55</v>
      </c>
      <c r="D35" s="156">
        <v>41</v>
      </c>
      <c r="E35" s="156">
        <v>9</v>
      </c>
      <c r="F35" s="156">
        <v>15</v>
      </c>
      <c r="G35" s="156">
        <f t="shared" si="2"/>
        <v>120</v>
      </c>
      <c r="H35" s="156">
        <v>56</v>
      </c>
      <c r="I35" s="156">
        <v>43</v>
      </c>
      <c r="J35" s="156">
        <v>7</v>
      </c>
      <c r="K35" s="156">
        <v>14</v>
      </c>
      <c r="L35" s="156">
        <f>SUM(M35:P35)</f>
        <v>7</v>
      </c>
      <c r="M35" s="156">
        <v>7</v>
      </c>
      <c r="N35" s="156" t="s">
        <v>584</v>
      </c>
      <c r="O35" s="156" t="s">
        <v>584</v>
      </c>
      <c r="P35" s="156" t="s">
        <v>584</v>
      </c>
      <c r="Q35" s="156">
        <f>SUM(R35:U35)</f>
        <v>3</v>
      </c>
      <c r="R35" s="156">
        <v>3</v>
      </c>
      <c r="S35" s="156" t="s">
        <v>584</v>
      </c>
      <c r="T35" s="156" t="s">
        <v>584</v>
      </c>
      <c r="U35" s="157" t="s">
        <v>584</v>
      </c>
      <c r="V35" s="36"/>
    </row>
    <row r="36" spans="1:22" s="29" customFormat="1" ht="21.75" customHeight="1">
      <c r="A36" s="344" t="s">
        <v>575</v>
      </c>
      <c r="B36" s="156">
        <f t="shared" si="1"/>
        <v>54</v>
      </c>
      <c r="C36" s="156">
        <v>13</v>
      </c>
      <c r="D36" s="156">
        <v>40</v>
      </c>
      <c r="E36" s="156">
        <v>1</v>
      </c>
      <c r="F36" s="156" t="s">
        <v>623</v>
      </c>
      <c r="G36" s="156">
        <f t="shared" si="2"/>
        <v>50</v>
      </c>
      <c r="H36" s="156">
        <v>10</v>
      </c>
      <c r="I36" s="156">
        <v>39</v>
      </c>
      <c r="J36" s="156">
        <v>1</v>
      </c>
      <c r="K36" s="156" t="s">
        <v>623</v>
      </c>
      <c r="L36" s="156">
        <f>SUM(M36:P36)</f>
        <v>4</v>
      </c>
      <c r="M36" s="156">
        <v>1</v>
      </c>
      <c r="N36" s="156">
        <v>3</v>
      </c>
      <c r="O36" s="156" t="s">
        <v>584</v>
      </c>
      <c r="P36" s="156" t="s">
        <v>584</v>
      </c>
      <c r="Q36" s="156">
        <f>SUM(R36:U36)</f>
        <v>5</v>
      </c>
      <c r="R36" s="156" t="s">
        <v>584</v>
      </c>
      <c r="S36" s="156">
        <v>4</v>
      </c>
      <c r="T36" s="156"/>
      <c r="U36" s="157">
        <v>1</v>
      </c>
      <c r="V36" s="36"/>
    </row>
    <row r="37" spans="1:22" s="29" customFormat="1" ht="21.75" customHeight="1">
      <c r="A37" s="344" t="s">
        <v>576</v>
      </c>
      <c r="B37" s="156">
        <f t="shared" si="1"/>
        <v>4</v>
      </c>
      <c r="C37" s="156" t="s">
        <v>623</v>
      </c>
      <c r="D37" s="156">
        <v>3</v>
      </c>
      <c r="E37" s="156" t="s">
        <v>623</v>
      </c>
      <c r="F37" s="156">
        <v>1</v>
      </c>
      <c r="G37" s="156">
        <f t="shared" si="2"/>
        <v>4</v>
      </c>
      <c r="H37" s="156" t="s">
        <v>584</v>
      </c>
      <c r="I37" s="156">
        <v>3</v>
      </c>
      <c r="J37" s="156" t="s">
        <v>584</v>
      </c>
      <c r="K37" s="156">
        <v>1</v>
      </c>
      <c r="L37" s="156" t="s">
        <v>584</v>
      </c>
      <c r="M37" s="156" t="s">
        <v>584</v>
      </c>
      <c r="N37" s="156" t="s">
        <v>584</v>
      </c>
      <c r="O37" s="156" t="s">
        <v>584</v>
      </c>
      <c r="P37" s="156" t="s">
        <v>584</v>
      </c>
      <c r="Q37" s="156" t="s">
        <v>584</v>
      </c>
      <c r="R37" s="156" t="s">
        <v>584</v>
      </c>
      <c r="S37" s="156" t="s">
        <v>584</v>
      </c>
      <c r="T37" s="156" t="s">
        <v>584</v>
      </c>
      <c r="U37" s="157" t="s">
        <v>584</v>
      </c>
      <c r="V37" s="36"/>
    </row>
    <row r="38" spans="1:22" s="29" customFormat="1" ht="21.75" customHeight="1">
      <c r="A38" s="344" t="s">
        <v>577</v>
      </c>
      <c r="B38" s="156">
        <f t="shared" si="1"/>
        <v>1</v>
      </c>
      <c r="C38" s="156" t="s">
        <v>623</v>
      </c>
      <c r="D38" s="156">
        <v>1</v>
      </c>
      <c r="E38" s="156" t="s">
        <v>623</v>
      </c>
      <c r="F38" s="156" t="s">
        <v>623</v>
      </c>
      <c r="G38" s="156">
        <f t="shared" si="2"/>
        <v>1</v>
      </c>
      <c r="H38" s="156" t="s">
        <v>584</v>
      </c>
      <c r="I38" s="156">
        <v>1</v>
      </c>
      <c r="J38" s="156" t="s">
        <v>584</v>
      </c>
      <c r="K38" s="156" t="s">
        <v>584</v>
      </c>
      <c r="L38" s="156" t="s">
        <v>584</v>
      </c>
      <c r="M38" s="156" t="s">
        <v>584</v>
      </c>
      <c r="N38" s="156" t="s">
        <v>584</v>
      </c>
      <c r="O38" s="156" t="s">
        <v>584</v>
      </c>
      <c r="P38" s="156" t="s">
        <v>584</v>
      </c>
      <c r="Q38" s="156" t="s">
        <v>584</v>
      </c>
      <c r="R38" s="156" t="s">
        <v>584</v>
      </c>
      <c r="S38" s="156" t="s">
        <v>584</v>
      </c>
      <c r="T38" s="156" t="s">
        <v>584</v>
      </c>
      <c r="U38" s="157" t="s">
        <v>584</v>
      </c>
      <c r="V38" s="36"/>
    </row>
    <row r="39" spans="1:22" s="29" customFormat="1" ht="21.75" customHeight="1">
      <c r="A39" s="344" t="s">
        <v>578</v>
      </c>
      <c r="B39" s="156" t="s">
        <v>623</v>
      </c>
      <c r="C39" s="156" t="s">
        <v>623</v>
      </c>
      <c r="D39" s="156" t="s">
        <v>623</v>
      </c>
      <c r="E39" s="156" t="s">
        <v>623</v>
      </c>
      <c r="F39" s="156" t="s">
        <v>623</v>
      </c>
      <c r="G39" s="156" t="s">
        <v>584</v>
      </c>
      <c r="H39" s="156" t="s">
        <v>584</v>
      </c>
      <c r="I39" s="156" t="s">
        <v>584</v>
      </c>
      <c r="J39" s="156" t="s">
        <v>584</v>
      </c>
      <c r="K39" s="156" t="s">
        <v>584</v>
      </c>
      <c r="L39" s="156">
        <f>SUM(M39:P39)</f>
        <v>1</v>
      </c>
      <c r="M39" s="156" t="s">
        <v>584</v>
      </c>
      <c r="N39" s="156">
        <v>1</v>
      </c>
      <c r="O39" s="156" t="s">
        <v>584</v>
      </c>
      <c r="P39" s="156" t="s">
        <v>584</v>
      </c>
      <c r="Q39" s="156">
        <f>SUM(R39:U39)</f>
        <v>1</v>
      </c>
      <c r="R39" s="156" t="s">
        <v>584</v>
      </c>
      <c r="S39" s="156">
        <v>1</v>
      </c>
      <c r="T39" s="156" t="s">
        <v>584</v>
      </c>
      <c r="U39" s="157" t="s">
        <v>584</v>
      </c>
      <c r="V39" s="36"/>
    </row>
    <row r="40" spans="1:22" s="29" customFormat="1" ht="21.75" customHeight="1">
      <c r="A40" s="344" t="s">
        <v>579</v>
      </c>
      <c r="B40" s="156">
        <f t="shared" si="1"/>
        <v>22</v>
      </c>
      <c r="C40" s="156">
        <v>2</v>
      </c>
      <c r="D40" s="156">
        <v>18</v>
      </c>
      <c r="E40" s="156">
        <v>1</v>
      </c>
      <c r="F40" s="156">
        <v>1</v>
      </c>
      <c r="G40" s="156">
        <f t="shared" si="2"/>
        <v>22</v>
      </c>
      <c r="H40" s="156">
        <v>1</v>
      </c>
      <c r="I40" s="156">
        <v>19</v>
      </c>
      <c r="J40" s="156">
        <v>1</v>
      </c>
      <c r="K40" s="156">
        <v>1</v>
      </c>
      <c r="L40" s="156">
        <f>SUM(M40:P40)</f>
        <v>1</v>
      </c>
      <c r="M40" s="156" t="s">
        <v>584</v>
      </c>
      <c r="N40" s="156">
        <v>1</v>
      </c>
      <c r="O40" s="156" t="s">
        <v>584</v>
      </c>
      <c r="P40" s="156" t="s">
        <v>584</v>
      </c>
      <c r="Q40" s="156">
        <f>SUM(R40:U40)</f>
        <v>1</v>
      </c>
      <c r="R40" s="156" t="s">
        <v>584</v>
      </c>
      <c r="S40" s="156">
        <v>1</v>
      </c>
      <c r="T40" s="156" t="s">
        <v>584</v>
      </c>
      <c r="U40" s="157" t="s">
        <v>584</v>
      </c>
      <c r="V40" s="36"/>
    </row>
    <row r="41" spans="1:22" s="29" customFormat="1" ht="21.75" customHeight="1">
      <c r="A41" s="344" t="s">
        <v>580</v>
      </c>
      <c r="B41" s="156">
        <f t="shared" si="1"/>
        <v>1</v>
      </c>
      <c r="C41" s="156">
        <v>1</v>
      </c>
      <c r="D41" s="156" t="s">
        <v>623</v>
      </c>
      <c r="E41" s="156" t="s">
        <v>623</v>
      </c>
      <c r="F41" s="156" t="s">
        <v>623</v>
      </c>
      <c r="G41" s="156">
        <f t="shared" si="2"/>
        <v>1</v>
      </c>
      <c r="H41" s="156">
        <v>1</v>
      </c>
      <c r="I41" s="156" t="s">
        <v>584</v>
      </c>
      <c r="J41" s="156" t="s">
        <v>584</v>
      </c>
      <c r="K41" s="156" t="s">
        <v>584</v>
      </c>
      <c r="L41" s="156" t="s">
        <v>584</v>
      </c>
      <c r="M41" s="156" t="s">
        <v>584</v>
      </c>
      <c r="N41" s="156" t="s">
        <v>584</v>
      </c>
      <c r="O41" s="156" t="s">
        <v>584</v>
      </c>
      <c r="P41" s="156" t="s">
        <v>584</v>
      </c>
      <c r="Q41" s="156" t="s">
        <v>584</v>
      </c>
      <c r="R41" s="156" t="s">
        <v>584</v>
      </c>
      <c r="S41" s="156" t="s">
        <v>584</v>
      </c>
      <c r="T41" s="156" t="s">
        <v>584</v>
      </c>
      <c r="U41" s="157" t="s">
        <v>584</v>
      </c>
      <c r="V41" s="36"/>
    </row>
    <row r="42" spans="1:22" s="29" customFormat="1" ht="21.75" customHeight="1">
      <c r="A42" s="344" t="s">
        <v>581</v>
      </c>
      <c r="B42" s="156">
        <f t="shared" si="1"/>
        <v>1</v>
      </c>
      <c r="C42" s="156">
        <v>1</v>
      </c>
      <c r="D42" s="156" t="s">
        <v>623</v>
      </c>
      <c r="E42" s="156" t="s">
        <v>623</v>
      </c>
      <c r="F42" s="156" t="s">
        <v>623</v>
      </c>
      <c r="G42" s="156">
        <f t="shared" si="2"/>
        <v>1</v>
      </c>
      <c r="H42" s="156">
        <v>1</v>
      </c>
      <c r="I42" s="156" t="s">
        <v>584</v>
      </c>
      <c r="J42" s="156" t="s">
        <v>584</v>
      </c>
      <c r="K42" s="156" t="s">
        <v>584</v>
      </c>
      <c r="L42" s="156" t="s">
        <v>584</v>
      </c>
      <c r="M42" s="156" t="s">
        <v>584</v>
      </c>
      <c r="N42" s="156" t="s">
        <v>584</v>
      </c>
      <c r="O42" s="156" t="s">
        <v>584</v>
      </c>
      <c r="P42" s="156" t="s">
        <v>584</v>
      </c>
      <c r="Q42" s="156" t="s">
        <v>584</v>
      </c>
      <c r="R42" s="156" t="s">
        <v>584</v>
      </c>
      <c r="S42" s="156" t="s">
        <v>584</v>
      </c>
      <c r="T42" s="156" t="s">
        <v>584</v>
      </c>
      <c r="U42" s="157" t="s">
        <v>584</v>
      </c>
      <c r="V42" s="36"/>
    </row>
    <row r="43" spans="1:22" s="29" customFormat="1" ht="21.75" customHeight="1">
      <c r="A43" s="344" t="s">
        <v>375</v>
      </c>
      <c r="B43" s="156">
        <f t="shared" si="1"/>
        <v>4</v>
      </c>
      <c r="C43" s="156">
        <v>4</v>
      </c>
      <c r="D43" s="156" t="s">
        <v>624</v>
      </c>
      <c r="E43" s="156" t="s">
        <v>624</v>
      </c>
      <c r="F43" s="156" t="s">
        <v>624</v>
      </c>
      <c r="G43" s="156">
        <f t="shared" si="2"/>
        <v>4</v>
      </c>
      <c r="H43" s="156">
        <v>4</v>
      </c>
      <c r="I43" s="156" t="s">
        <v>584</v>
      </c>
      <c r="J43" s="156" t="s">
        <v>584</v>
      </c>
      <c r="K43" s="156" t="s">
        <v>584</v>
      </c>
      <c r="L43" s="156" t="s">
        <v>584</v>
      </c>
      <c r="M43" s="156" t="s">
        <v>584</v>
      </c>
      <c r="N43" s="156" t="s">
        <v>584</v>
      </c>
      <c r="O43" s="156" t="s">
        <v>584</v>
      </c>
      <c r="P43" s="156" t="s">
        <v>584</v>
      </c>
      <c r="Q43" s="156" t="s">
        <v>584</v>
      </c>
      <c r="R43" s="156" t="s">
        <v>584</v>
      </c>
      <c r="S43" s="156" t="s">
        <v>584</v>
      </c>
      <c r="T43" s="156" t="s">
        <v>584</v>
      </c>
      <c r="U43" s="157" t="s">
        <v>584</v>
      </c>
      <c r="V43" s="36"/>
    </row>
    <row r="44" spans="1:22" s="29" customFormat="1" ht="21.75" customHeight="1">
      <c r="A44" s="344" t="s">
        <v>376</v>
      </c>
      <c r="B44" s="156">
        <f t="shared" si="1"/>
        <v>9</v>
      </c>
      <c r="C44" s="156">
        <v>4</v>
      </c>
      <c r="D44" s="156">
        <v>5</v>
      </c>
      <c r="E44" s="156" t="s">
        <v>625</v>
      </c>
      <c r="F44" s="156" t="s">
        <v>625</v>
      </c>
      <c r="G44" s="156">
        <f t="shared" si="2"/>
        <v>12</v>
      </c>
      <c r="H44" s="156">
        <v>6</v>
      </c>
      <c r="I44" s="156">
        <v>6</v>
      </c>
      <c r="J44" s="156" t="s">
        <v>584</v>
      </c>
      <c r="K44" s="156" t="s">
        <v>584</v>
      </c>
      <c r="L44" s="156" t="s">
        <v>584</v>
      </c>
      <c r="M44" s="156" t="s">
        <v>584</v>
      </c>
      <c r="N44" s="156" t="s">
        <v>584</v>
      </c>
      <c r="O44" s="156" t="s">
        <v>584</v>
      </c>
      <c r="P44" s="156" t="s">
        <v>584</v>
      </c>
      <c r="Q44" s="156" t="s">
        <v>584</v>
      </c>
      <c r="R44" s="156" t="s">
        <v>584</v>
      </c>
      <c r="S44" s="156" t="s">
        <v>584</v>
      </c>
      <c r="T44" s="156" t="s">
        <v>584</v>
      </c>
      <c r="U44" s="157" t="s">
        <v>584</v>
      </c>
      <c r="V44" s="36"/>
    </row>
    <row r="45" spans="1:22" s="29" customFormat="1" ht="21.75" customHeight="1">
      <c r="A45" s="344" t="s">
        <v>582</v>
      </c>
      <c r="B45" s="156" t="s">
        <v>584</v>
      </c>
      <c r="C45" s="156" t="s">
        <v>625</v>
      </c>
      <c r="D45" s="156" t="s">
        <v>625</v>
      </c>
      <c r="E45" s="156" t="s">
        <v>625</v>
      </c>
      <c r="F45" s="156" t="s">
        <v>625</v>
      </c>
      <c r="G45" s="156" t="s">
        <v>584</v>
      </c>
      <c r="H45" s="156" t="s">
        <v>584</v>
      </c>
      <c r="I45" s="156" t="s">
        <v>584</v>
      </c>
      <c r="J45" s="156" t="s">
        <v>584</v>
      </c>
      <c r="K45" s="156" t="s">
        <v>584</v>
      </c>
      <c r="L45" s="156" t="s">
        <v>584</v>
      </c>
      <c r="M45" s="156" t="s">
        <v>584</v>
      </c>
      <c r="N45" s="156" t="s">
        <v>584</v>
      </c>
      <c r="O45" s="156" t="s">
        <v>584</v>
      </c>
      <c r="P45" s="156" t="s">
        <v>584</v>
      </c>
      <c r="Q45" s="156" t="s">
        <v>584</v>
      </c>
      <c r="R45" s="156" t="s">
        <v>584</v>
      </c>
      <c r="S45" s="156" t="s">
        <v>584</v>
      </c>
      <c r="T45" s="156" t="s">
        <v>584</v>
      </c>
      <c r="U45" s="157" t="s">
        <v>584</v>
      </c>
      <c r="V45" s="36"/>
    </row>
    <row r="46" spans="1:22" s="29" customFormat="1" ht="21.75" customHeight="1">
      <c r="A46" s="345" t="s">
        <v>583</v>
      </c>
      <c r="B46" s="346">
        <f>SUM(C46:F46)</f>
        <v>109</v>
      </c>
      <c r="C46" s="346">
        <v>42</v>
      </c>
      <c r="D46" s="346">
        <v>36</v>
      </c>
      <c r="E46" s="346">
        <v>17</v>
      </c>
      <c r="F46" s="346">
        <v>14</v>
      </c>
      <c r="G46" s="346">
        <f t="shared" si="2"/>
        <v>109</v>
      </c>
      <c r="H46" s="346">
        <v>43</v>
      </c>
      <c r="I46" s="346">
        <v>33</v>
      </c>
      <c r="J46" s="346">
        <v>18</v>
      </c>
      <c r="K46" s="346">
        <v>15</v>
      </c>
      <c r="L46" s="346" t="s">
        <v>584</v>
      </c>
      <c r="M46" s="346" t="s">
        <v>584</v>
      </c>
      <c r="N46" s="346" t="s">
        <v>584</v>
      </c>
      <c r="O46" s="346" t="s">
        <v>584</v>
      </c>
      <c r="P46" s="346" t="s">
        <v>584</v>
      </c>
      <c r="Q46" s="346" t="s">
        <v>584</v>
      </c>
      <c r="R46" s="346" t="s">
        <v>584</v>
      </c>
      <c r="S46" s="346" t="s">
        <v>584</v>
      </c>
      <c r="T46" s="346" t="s">
        <v>584</v>
      </c>
      <c r="U46" s="347" t="s">
        <v>584</v>
      </c>
      <c r="V46" s="36"/>
    </row>
    <row r="47" spans="1:22" s="29" customFormat="1" ht="24.75" customHeight="1">
      <c r="A47" s="729" t="s">
        <v>521</v>
      </c>
      <c r="B47" s="729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29" customFormat="1" ht="24.75" customHeight="1">
      <c r="A48" s="728" t="s">
        <v>551</v>
      </c>
      <c r="B48" s="728"/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8"/>
      <c r="N48" s="728"/>
      <c r="O48" s="222"/>
      <c r="P48" s="222"/>
      <c r="Q48" s="222"/>
      <c r="R48" s="222"/>
      <c r="S48" s="222"/>
      <c r="T48" s="222"/>
      <c r="U48" s="222"/>
      <c r="V48" s="222"/>
    </row>
    <row r="49" spans="15:22" s="29" customFormat="1" ht="13.5">
      <c r="O49" s="36"/>
      <c r="P49" s="36"/>
      <c r="Q49" s="36"/>
      <c r="R49" s="36"/>
      <c r="S49" s="36"/>
      <c r="T49" s="36"/>
      <c r="U49" s="36"/>
      <c r="V49" s="36"/>
    </row>
    <row r="50" spans="1:22" s="29" customFormat="1" ht="13.5">
      <c r="A50" s="38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29" customFormat="1" ht="13.5">
      <c r="A51" s="38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29" customFormat="1" ht="13.5">
      <c r="A52" s="38"/>
      <c r="L52" s="36"/>
      <c r="M52" s="36"/>
      <c r="N52" s="36"/>
      <c r="O52" s="314"/>
      <c r="P52" s="36"/>
      <c r="Q52" s="36"/>
      <c r="R52" s="36"/>
      <c r="S52" s="36"/>
      <c r="T52" s="36"/>
      <c r="U52" s="36"/>
      <c r="V52" s="36"/>
    </row>
    <row r="53" spans="1:22" s="29" customFormat="1" ht="13.5">
      <c r="A53" s="38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29" customFormat="1" ht="13.5">
      <c r="A54" s="38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29" customFormat="1" ht="13.5">
      <c r="A55" s="38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29" customFormat="1" ht="13.5">
      <c r="A56" s="38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29" customFormat="1" ht="13.5">
      <c r="A57" s="38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29" customFormat="1" ht="13.5">
      <c r="A58" s="38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9" customFormat="1" ht="13.5">
      <c r="A59" s="38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s="29" customFormat="1" ht="13.5">
      <c r="A60" s="38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29" customFormat="1" ht="13.5">
      <c r="A61" s="38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29" customFormat="1" ht="13.5">
      <c r="A62" s="38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29" customFormat="1" ht="13.5">
      <c r="A63" s="38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29" customFormat="1" ht="13.5">
      <c r="A64" s="38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9" customFormat="1" ht="13.5">
      <c r="A65" s="38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s="29" customFormat="1" ht="13.5">
      <c r="A66" s="38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29" customFormat="1" ht="13.5">
      <c r="A67" s="38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29" customFormat="1" ht="13.5">
      <c r="A68" s="38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29" customFormat="1" ht="13.5">
      <c r="A69" s="38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2:22" ht="12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2:22" ht="12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2:22" ht="12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2:22" ht="12"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2:22" ht="12"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2:22" ht="12"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2:22" ht="12"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2:22" ht="12"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2:22" ht="12"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2:22" ht="12"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2:22" ht="12"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2:22" ht="12"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2:22" ht="12"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2:22" ht="12"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2:22" ht="12"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2:22" ht="12"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2:22" ht="12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2:22" ht="12"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2:22" ht="12"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2:22" ht="12"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2:22" ht="12"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2:22" ht="12"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2:22" ht="12"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2:22" ht="12"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2:22" ht="12"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2:22" ht="12"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2:22" ht="12"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2:22" ht="12"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2:22" ht="12"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2:22" ht="12"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2:22" ht="12"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2:22" ht="12"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2:22" ht="12"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2:22" ht="12"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2:22" ht="12"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2:22" ht="12"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2:22" ht="12"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2:22" ht="12"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2:22" ht="12"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2:22" ht="12"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2:22" ht="12"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2:22" ht="12"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2:22" ht="12"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2:22" ht="12"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2:22" ht="12"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2:22" ht="12"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2:22" ht="12"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2:22" ht="12"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2:22" ht="12"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2:22" ht="12"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2:22" ht="12"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2:22" ht="12"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2:22" ht="12"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2:22" ht="12"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2:22" ht="12"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2:22" ht="12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2:22" ht="12"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2:22" ht="12"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2:22" ht="12"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2:22" ht="12"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2:22" ht="12"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2:22" ht="12"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2:22" ht="12"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2:22" ht="12"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2:22" ht="12"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2:22" ht="12"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2:22" ht="12"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2:22" ht="12"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2:22" ht="12"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2:22" ht="12"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2:22" ht="12"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2:22" ht="12"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2:22" ht="12"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2:22" ht="12"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2:22" ht="12"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2:22" ht="12"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2:22" ht="12"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2:22" ht="12"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2:22" ht="12"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2:22" ht="12"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2:22" ht="12"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2:22" ht="12"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2:22" ht="12"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2:22" ht="12"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2:22" ht="12"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2:22" ht="12"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2:22" ht="12"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2:22" ht="12"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2:22" ht="12"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2:22" ht="12"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2:22" ht="12"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2:22" ht="12"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2:22" ht="12"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2:22" ht="12"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2:22" ht="12"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2:22" ht="12"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2:22" ht="12"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2:22" ht="12"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2:22" ht="12"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2:22" ht="12"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2:22" ht="12"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2:22" ht="12"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2:22" ht="12"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2:22" ht="12"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2:21" ht="12"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2:21" ht="12"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2:21" ht="12"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2:21" ht="12"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2:21" ht="12"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2:21" ht="12"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2:21" ht="12"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2:21" ht="12"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2:21" ht="12"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2:21" ht="12"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2:21" ht="12"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2:21" ht="12"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2:21" ht="12"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2:21" ht="12"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2:21" ht="12"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2:21" ht="12"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2:21" ht="12"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2:21" ht="12"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2:21" ht="12"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2:21" ht="12"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2:21" ht="12"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2:21" ht="12"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2:21" ht="12"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2:21" ht="12"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2:21" ht="12"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2:21" ht="12"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2:21" ht="12"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2:21" ht="12"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2:21" ht="12"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2:21" ht="12"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2:21" ht="12"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2:21" ht="12"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2:21" ht="12"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2:21" ht="12"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2:21" ht="12"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2:21" ht="12"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2:21" ht="12"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2:21" ht="12"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2:21" ht="12"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2:21" ht="12"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2:21" ht="12"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2:21" ht="12"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2:21" ht="12"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2:21" ht="12"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2:21" ht="12"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2:21" ht="12"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2:21" ht="12"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2:21" ht="12"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2:21" ht="12"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2:21" ht="12"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2:21" ht="12"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2:21" ht="12"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2:21" ht="12"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2:21" ht="12"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2:21" ht="12"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2:21" ht="12"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2:21" ht="12"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2:21" ht="12"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2:21" ht="12"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2:21" ht="12"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2:21" ht="12"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2:21" ht="12"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2:21" ht="12"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2:21" ht="12"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2:21" ht="12"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2:21" ht="12"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2:21" ht="12"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2:21" ht="12"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2:21" ht="12"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2:21" ht="12"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2:21" ht="12"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2:21" ht="12"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2:21" ht="12"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2:21" ht="12"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2:21" ht="12"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2:21" ht="12"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2:21" ht="12"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2:21" ht="12"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2:21" ht="12"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2:21" ht="12"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2:21" ht="12"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2:21" ht="12"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2:21" ht="12"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2:21" ht="12"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2:21" ht="12"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2:21" ht="12"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2:21" ht="12"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2:21" ht="12"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2:21" ht="12"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2:21" ht="12"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2:21" ht="12"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2:21" ht="12"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2:21" ht="12"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2:21" ht="12"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2:21" ht="12"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2:21" ht="12"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2:21" ht="12"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2:21" ht="12"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2:21" ht="12"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2:21" ht="12"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2:21" ht="12"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2:21" ht="12"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2:21" ht="12"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2:21" ht="12"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2:21" ht="12"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2:21" ht="12"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2:21" ht="12"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2:21" ht="12"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2:21" ht="12"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2:21" ht="12"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2:21" ht="12"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2:21" ht="12"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2:21" ht="12"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2:21" ht="12"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2:21" ht="12"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2:21" ht="12"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2:21" ht="12"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2:21" ht="12"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2:21" ht="12"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2:21" ht="12"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2:21" ht="12"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2:21" ht="12"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2:21" ht="12"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2:21" ht="12"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2:21" ht="12"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2:21" ht="12"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2:21" ht="12"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2:21" ht="12"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2:21" ht="12"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2:21" ht="12"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2:21" ht="12"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2:21" ht="12"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2:21" ht="12"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2:21" ht="12"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2:21" ht="12"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2:21" ht="12"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2:21" ht="12"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2:21" ht="12"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2:21" ht="12"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2:21" ht="12"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2:21" ht="12"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2:21" ht="12"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2:21" ht="12"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2:21" ht="12"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2:21" ht="12"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2:21" ht="12"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2:21" ht="12"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2:21" ht="12"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2:21" ht="12"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2:21" ht="12"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2:21" ht="12"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2:21" ht="12"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2:21" ht="12"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2:21" ht="12"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2:21" ht="12"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2:21" ht="12"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2:21" ht="12"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2:21" ht="12"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2:21" ht="12"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2:21" ht="12"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2:21" ht="12"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2:21" ht="12"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2:21" ht="12"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2:21" ht="12"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2:21" ht="12"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2:21" ht="12"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2:21" ht="12"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2:21" ht="12"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2:21" ht="12"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2:21" ht="12"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2:21" ht="12"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2:21" ht="12"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2:21" ht="12"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2:21" ht="12"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2:21" ht="12"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2:21" ht="12"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2:21" ht="12"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2:21" ht="12"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2:21" ht="12"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2:21" ht="12"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2:21" ht="12"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2:21" ht="12"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2:21" ht="12"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2:21" ht="12"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2:21" ht="12"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2:21" ht="12"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2:21" ht="12"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2:21" ht="12"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2:21" ht="12"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2:21" ht="12"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2:21" ht="12"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2:21" ht="12"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2:21" ht="12"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2:21" ht="12"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2:21" ht="12"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2:21" ht="12"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2:21" ht="12"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2:21" ht="12"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2:21" ht="12"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2:21" ht="12"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2:21" ht="12"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2:21" ht="12"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2:21" ht="12"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2:21" ht="12"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2:21" ht="12"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2:21" ht="12"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2:21" ht="12"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2:21" ht="12"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2:21" ht="12"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2:21" ht="12"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2:21" ht="12"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2:21" ht="12"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2:21" ht="12"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2:21" ht="12"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2:21" ht="12"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2:21" ht="12"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2:21" ht="12"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2:21" ht="12"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2:21" ht="12"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2:21" ht="12"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2:21" ht="12"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2:21" ht="12"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2:21" ht="12"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2:21" ht="12"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2:21" ht="12"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2:21" ht="12"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2:21" ht="12"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2:21" ht="12"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2:21" ht="12"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2:21" ht="12"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2:21" ht="12"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2:21" ht="12"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2:21" ht="12"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2:21" ht="12"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2:21" ht="12"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2:21" ht="12"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2:21" ht="12"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2:21" ht="12"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2:21" ht="12"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2:21" ht="12"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2:21" ht="12"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2:21" ht="12"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2:21" ht="12"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2:21" ht="12"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2:21" ht="12"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2:21" ht="12"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2:21" ht="12"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2:21" ht="12"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2:21" ht="12"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2:21" ht="12"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2:21" ht="12"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2:21" ht="12"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2:21" ht="12"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2:21" ht="12"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2:21" ht="12"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2:21" ht="12"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2:21" ht="12"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2:21" ht="12"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2:21" ht="12"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2:21" ht="12"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2:21" ht="12"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2:21" ht="12"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2:21" ht="12"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2:21" ht="12"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2:21" ht="12"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2:21" ht="12"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2:21" ht="12"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2:21" ht="12"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2:21" ht="12"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2:21" ht="12"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2:21" ht="12"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2:21" ht="12"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2:21" ht="12"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2:21" ht="12"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2:21" ht="12"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2:21" ht="12"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2:21" ht="12"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2:21" ht="12"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2:21" ht="12"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2:21" ht="12"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2:21" ht="12"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2:21" ht="12"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2:21" ht="12"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2:21" ht="12"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2:21" ht="12"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2:21" ht="12"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2:21" ht="12"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2:21" ht="12"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2:21" ht="12"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2:21" ht="12"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2:21" ht="12"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2:21" ht="12"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2:21" ht="12"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2:21" ht="12"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2:21" ht="12"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2:21" ht="12"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2:21" ht="12"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2:21" ht="12"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2:21" ht="12"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2:21" ht="12"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2:21" ht="12"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2:21" ht="12"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2:21" ht="12"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2:21" ht="12"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2:21" ht="12"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2:21" ht="12"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2:21" ht="12"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2:21" ht="12"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2:21" ht="12"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2:21" ht="12"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2:21" ht="12"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2:21" ht="12"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2:21" ht="12"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2:21" ht="12"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2:21" ht="12"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2:21" ht="12"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2:21" ht="12"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2:21" ht="12"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2:21" ht="12"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2:21" ht="12"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2:21" ht="12"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2:21" ht="12"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2:21" ht="12"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2:21" ht="12"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2:21" ht="12"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2:21" ht="12"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2:21" ht="12"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2:21" ht="12"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2:21" ht="12"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2:21" ht="12"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2:21" ht="12"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2:21" ht="12"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2:21" ht="12"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2:21" ht="12"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2:21" ht="12"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2:21" ht="12"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2:21" ht="12"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2:21" ht="12"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2:21" ht="12"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2:21" ht="12"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2:21" ht="12"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2:21" ht="12"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2:21" ht="12"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2:21" ht="12"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2:21" ht="12"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2:21" ht="12"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2:21" ht="12"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2:21" ht="12"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2:21" ht="12"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2:21" ht="12"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2:21" ht="12"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2:21" ht="12"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2:21" ht="12"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2:21" ht="12"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2:21" ht="12"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2:21" ht="12"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2:21" ht="12"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2:21" ht="12">
      <c r="L531" s="5"/>
      <c r="M531" s="5"/>
      <c r="N531" s="5"/>
      <c r="O531" s="5"/>
      <c r="P531" s="5"/>
      <c r="Q531" s="5"/>
      <c r="R531" s="5"/>
      <c r="S531" s="5"/>
      <c r="T531" s="5"/>
      <c r="U531" s="5"/>
    </row>
  </sheetData>
  <mergeCells count="22">
    <mergeCell ref="A48:N48"/>
    <mergeCell ref="A47:B47"/>
    <mergeCell ref="Q4:Q5"/>
    <mergeCell ref="R4:S4"/>
    <mergeCell ref="J4:K4"/>
    <mergeCell ref="L4:L5"/>
    <mergeCell ref="M4:N4"/>
    <mergeCell ref="O4:P4"/>
    <mergeCell ref="A3:A5"/>
    <mergeCell ref="B3:K3"/>
    <mergeCell ref="L3:U3"/>
    <mergeCell ref="B4:B5"/>
    <mergeCell ref="C4:D4"/>
    <mergeCell ref="E4:F4"/>
    <mergeCell ref="G4:G5"/>
    <mergeCell ref="H4:I4"/>
    <mergeCell ref="T4:U4"/>
    <mergeCell ref="V9:W9"/>
    <mergeCell ref="V21:W21"/>
    <mergeCell ref="V20:W20"/>
    <mergeCell ref="V16:W16"/>
    <mergeCell ref="V13:W13"/>
  </mergeCells>
  <printOptions horizontalCentered="1"/>
  <pageMargins left="0.31" right="0.16" top="0.4" bottom="0.17" header="0.17" footer="0.1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zoomScale="75" zoomScaleNormal="75" zoomScaleSheetLayoutView="75" workbookViewId="0" topLeftCell="A1">
      <pane ySplit="4" topLeftCell="BM5" activePane="bottomLeft" state="frozen"/>
      <selection pane="topLeft" activeCell="P8" sqref="P8"/>
      <selection pane="bottomLeft" activeCell="A1" sqref="A1:I1"/>
    </sheetView>
  </sheetViews>
  <sheetFormatPr defaultColWidth="9.00390625" defaultRowHeight="13.5"/>
  <cols>
    <col min="1" max="1" width="4.375" style="4" customWidth="1"/>
    <col min="2" max="2" width="12.875" style="4" customWidth="1"/>
    <col min="3" max="3" width="9.50390625" style="4" customWidth="1"/>
    <col min="4" max="4" width="9.625" style="4" customWidth="1"/>
    <col min="5" max="7" width="9.125" style="4" customWidth="1"/>
    <col min="8" max="9" width="11.75390625" style="4" customWidth="1"/>
    <col min="10" max="10" width="4.375" style="4" customWidth="1"/>
    <col min="11" max="11" width="12.75390625" style="4" customWidth="1"/>
    <col min="12" max="12" width="9.50390625" style="4" customWidth="1"/>
    <col min="13" max="16" width="9.125" style="4" customWidth="1"/>
    <col min="17" max="18" width="11.75390625" style="4" customWidth="1"/>
    <col min="19" max="19" width="4.375" style="4" customWidth="1"/>
    <col min="20" max="20" width="12.75390625" style="4" customWidth="1"/>
    <col min="21" max="21" width="9.50390625" style="4" customWidth="1"/>
    <col min="22" max="22" width="9.625" style="4" customWidth="1"/>
    <col min="23" max="25" width="9.125" style="4" customWidth="1"/>
    <col min="26" max="27" width="11.75390625" style="4" customWidth="1"/>
    <col min="28" max="28" width="4.375" style="4" customWidth="1"/>
    <col min="29" max="29" width="12.75390625" style="4" customWidth="1"/>
    <col min="30" max="30" width="9.50390625" style="4" customWidth="1"/>
    <col min="31" max="31" width="9.625" style="4" customWidth="1"/>
    <col min="32" max="34" width="9.125" style="4" customWidth="1"/>
    <col min="35" max="36" width="11.75390625" style="4" customWidth="1"/>
    <col min="37" max="16384" width="9.00390625" style="4" customWidth="1"/>
  </cols>
  <sheetData>
    <row r="1" spans="1:36" s="1" customFormat="1" ht="25.5" customHeight="1">
      <c r="A1" s="622" t="s">
        <v>384</v>
      </c>
      <c r="B1" s="622"/>
      <c r="C1" s="622"/>
      <c r="D1" s="622"/>
      <c r="E1" s="622"/>
      <c r="F1" s="622"/>
      <c r="G1" s="622"/>
      <c r="H1" s="622"/>
      <c r="I1" s="622"/>
      <c r="J1" s="623" t="s">
        <v>589</v>
      </c>
      <c r="K1" s="623"/>
      <c r="L1" s="623"/>
      <c r="M1" s="623"/>
      <c r="N1" s="623"/>
      <c r="O1" s="623"/>
      <c r="P1" s="623"/>
      <c r="Q1" s="623"/>
      <c r="R1" s="623"/>
      <c r="S1" s="622" t="s">
        <v>385</v>
      </c>
      <c r="T1" s="622"/>
      <c r="U1" s="622"/>
      <c r="V1" s="622"/>
      <c r="W1" s="622"/>
      <c r="X1" s="622"/>
      <c r="Y1" s="622"/>
      <c r="Z1" s="622"/>
      <c r="AA1" s="622"/>
      <c r="AB1" s="623" t="s">
        <v>386</v>
      </c>
      <c r="AC1" s="623"/>
      <c r="AD1" s="623"/>
      <c r="AE1" s="623"/>
      <c r="AF1" s="623"/>
      <c r="AG1" s="623"/>
      <c r="AH1" s="623"/>
      <c r="AI1" s="623"/>
      <c r="AJ1" s="623"/>
    </row>
    <row r="2" spans="1:36" s="2" customFormat="1" ht="18" customHeight="1">
      <c r="A2" s="2" t="s">
        <v>387</v>
      </c>
      <c r="R2" s="3" t="s">
        <v>506</v>
      </c>
      <c r="S2" s="2" t="s">
        <v>387</v>
      </c>
      <c r="AJ2" s="3" t="s">
        <v>506</v>
      </c>
    </row>
    <row r="3" spans="1:36" ht="16.5" customHeight="1">
      <c r="A3" s="603" t="s">
        <v>388</v>
      </c>
      <c r="B3" s="604"/>
      <c r="C3" s="605" t="s">
        <v>389</v>
      </c>
      <c r="D3" s="604" t="s">
        <v>390</v>
      </c>
      <c r="E3" s="604" t="s">
        <v>391</v>
      </c>
      <c r="F3" s="604"/>
      <c r="G3" s="604"/>
      <c r="H3" s="607" t="s">
        <v>392</v>
      </c>
      <c r="I3" s="608" t="s">
        <v>393</v>
      </c>
      <c r="J3" s="603" t="s">
        <v>388</v>
      </c>
      <c r="K3" s="604"/>
      <c r="L3" s="605" t="s">
        <v>389</v>
      </c>
      <c r="M3" s="604" t="s">
        <v>390</v>
      </c>
      <c r="N3" s="604" t="s">
        <v>391</v>
      </c>
      <c r="O3" s="604"/>
      <c r="P3" s="604"/>
      <c r="Q3" s="607" t="s">
        <v>392</v>
      </c>
      <c r="R3" s="608" t="s">
        <v>393</v>
      </c>
      <c r="S3" s="603" t="s">
        <v>388</v>
      </c>
      <c r="T3" s="604"/>
      <c r="U3" s="605" t="s">
        <v>389</v>
      </c>
      <c r="V3" s="604" t="s">
        <v>390</v>
      </c>
      <c r="W3" s="604" t="s">
        <v>391</v>
      </c>
      <c r="X3" s="604"/>
      <c r="Y3" s="604"/>
      <c r="Z3" s="607" t="s">
        <v>392</v>
      </c>
      <c r="AA3" s="608" t="s">
        <v>393</v>
      </c>
      <c r="AB3" s="603" t="s">
        <v>388</v>
      </c>
      <c r="AC3" s="604"/>
      <c r="AD3" s="605" t="s">
        <v>389</v>
      </c>
      <c r="AE3" s="604" t="s">
        <v>390</v>
      </c>
      <c r="AF3" s="604" t="s">
        <v>391</v>
      </c>
      <c r="AG3" s="604"/>
      <c r="AH3" s="604"/>
      <c r="AI3" s="607" t="s">
        <v>392</v>
      </c>
      <c r="AJ3" s="608" t="s">
        <v>393</v>
      </c>
    </row>
    <row r="4" spans="1:36" ht="12" customHeight="1">
      <c r="A4" s="603"/>
      <c r="B4" s="604"/>
      <c r="C4" s="606"/>
      <c r="D4" s="604"/>
      <c r="E4" s="67" t="s">
        <v>394</v>
      </c>
      <c r="F4" s="67" t="s">
        <v>395</v>
      </c>
      <c r="G4" s="67" t="s">
        <v>396</v>
      </c>
      <c r="H4" s="604"/>
      <c r="I4" s="609"/>
      <c r="J4" s="603"/>
      <c r="K4" s="604"/>
      <c r="L4" s="606"/>
      <c r="M4" s="604"/>
      <c r="N4" s="67" t="s">
        <v>394</v>
      </c>
      <c r="O4" s="67" t="s">
        <v>395</v>
      </c>
      <c r="P4" s="67" t="s">
        <v>396</v>
      </c>
      <c r="Q4" s="604"/>
      <c r="R4" s="609"/>
      <c r="S4" s="603"/>
      <c r="T4" s="604"/>
      <c r="U4" s="606"/>
      <c r="V4" s="604"/>
      <c r="W4" s="67" t="s">
        <v>394</v>
      </c>
      <c r="X4" s="67" t="s">
        <v>395</v>
      </c>
      <c r="Y4" s="67" t="s">
        <v>396</v>
      </c>
      <c r="Z4" s="604"/>
      <c r="AA4" s="609"/>
      <c r="AB4" s="603"/>
      <c r="AC4" s="604"/>
      <c r="AD4" s="606"/>
      <c r="AE4" s="604"/>
      <c r="AF4" s="67" t="s">
        <v>394</v>
      </c>
      <c r="AG4" s="67" t="s">
        <v>395</v>
      </c>
      <c r="AH4" s="67" t="s">
        <v>396</v>
      </c>
      <c r="AI4" s="604"/>
      <c r="AJ4" s="609"/>
    </row>
    <row r="5" spans="1:36" ht="15" customHeight="1">
      <c r="A5" s="620" t="s">
        <v>91</v>
      </c>
      <c r="B5" s="621"/>
      <c r="C5" s="70">
        <v>9.65</v>
      </c>
      <c r="D5" s="71">
        <f>SUM(D6:D37)+SUM(D38:D47)</f>
        <v>8767</v>
      </c>
      <c r="E5" s="71">
        <f>SUM(E6:E47)</f>
        <v>24325</v>
      </c>
      <c r="F5" s="71">
        <f>SUM(F6:F37)+SUM(F38:F47)</f>
        <v>11662</v>
      </c>
      <c r="G5" s="71">
        <f>SUM(G6:G37)+SUM(G38:G47)</f>
        <v>12663</v>
      </c>
      <c r="H5" s="291">
        <f>D5/C5</f>
        <v>908.4974093264249</v>
      </c>
      <c r="I5" s="292">
        <f>E5/C5</f>
        <v>2520.7253886010362</v>
      </c>
      <c r="J5" s="629" t="s">
        <v>129</v>
      </c>
      <c r="K5" s="619"/>
      <c r="L5" s="70">
        <v>29.24</v>
      </c>
      <c r="M5" s="71">
        <f>SUM(M6:M16)</f>
        <v>4407</v>
      </c>
      <c r="N5" s="71">
        <f aca="true" t="shared" si="0" ref="N5:N24">SUM(O5:P5)</f>
        <v>14330</v>
      </c>
      <c r="O5" s="71">
        <f>SUM(O6:O16)</f>
        <v>7189</v>
      </c>
      <c r="P5" s="71">
        <f>SUM(P6:P16)</f>
        <v>7141</v>
      </c>
      <c r="Q5" s="71">
        <f aca="true" t="shared" si="1" ref="Q5:Q27">M5/L5</f>
        <v>150.71819425444596</v>
      </c>
      <c r="R5" s="293">
        <f aca="true" t="shared" si="2" ref="R5:R27">N5/L5</f>
        <v>490.08207934336525</v>
      </c>
      <c r="S5" s="629" t="s">
        <v>162</v>
      </c>
      <c r="T5" s="619"/>
      <c r="U5" s="70">
        <f>SUM(U6:U17)</f>
        <v>26.119999999999997</v>
      </c>
      <c r="V5" s="71">
        <f>SUM(V6:V17)</f>
        <v>2861</v>
      </c>
      <c r="W5" s="71">
        <f>SUM(W6:W17)</f>
        <v>9608</v>
      </c>
      <c r="X5" s="71">
        <f>SUM(X6:X17)</f>
        <v>4751</v>
      </c>
      <c r="Y5" s="71">
        <f>SUM(Y6:Y17)</f>
        <v>4857</v>
      </c>
      <c r="Z5" s="71">
        <f>V5/U5</f>
        <v>109.53292496171517</v>
      </c>
      <c r="AA5" s="293">
        <f>W5/U5</f>
        <v>367.84073506891275</v>
      </c>
      <c r="AB5" s="620" t="s">
        <v>494</v>
      </c>
      <c r="AC5" s="620"/>
      <c r="AD5" s="294">
        <v>50.15</v>
      </c>
      <c r="AE5" s="154">
        <f>SUM(AE6:AE9)</f>
        <v>1074</v>
      </c>
      <c r="AF5" s="154">
        <f>SUM(AF6:AF9)</f>
        <v>3663</v>
      </c>
      <c r="AG5" s="154">
        <f>SUM(AG6:AG9)</f>
        <v>1824</v>
      </c>
      <c r="AH5" s="154">
        <f>SUM(AH6:AH9)</f>
        <v>1839</v>
      </c>
      <c r="AI5" s="294">
        <f aca="true" t="shared" si="3" ref="AI5:AI14">AE5/AD5</f>
        <v>21.415752741774675</v>
      </c>
      <c r="AJ5" s="295">
        <f>AF5/AD5</f>
        <v>73.04087736789631</v>
      </c>
    </row>
    <row r="6" spans="1:36" ht="15" customHeight="1">
      <c r="A6" s="5"/>
      <c r="B6" s="74" t="s">
        <v>397</v>
      </c>
      <c r="C6" s="72">
        <v>0.12</v>
      </c>
      <c r="D6" s="73">
        <v>195</v>
      </c>
      <c r="E6" s="73">
        <f>SUM(F6:G6)</f>
        <v>568</v>
      </c>
      <c r="F6" s="73">
        <v>265</v>
      </c>
      <c r="G6" s="73">
        <v>303</v>
      </c>
      <c r="H6" s="73">
        <f>D6/C6</f>
        <v>1625</v>
      </c>
      <c r="I6" s="75">
        <f>E6/C6</f>
        <v>4733.333333333334</v>
      </c>
      <c r="J6" s="5"/>
      <c r="K6" s="74" t="s">
        <v>133</v>
      </c>
      <c r="L6" s="72">
        <v>3.01</v>
      </c>
      <c r="M6" s="73">
        <v>514</v>
      </c>
      <c r="N6" s="73">
        <f t="shared" si="0"/>
        <v>1639</v>
      </c>
      <c r="O6" s="73">
        <v>823</v>
      </c>
      <c r="P6" s="73">
        <v>816</v>
      </c>
      <c r="Q6" s="73">
        <f t="shared" si="1"/>
        <v>170.76411960132893</v>
      </c>
      <c r="R6" s="75">
        <f t="shared" si="2"/>
        <v>544.5182724252492</v>
      </c>
      <c r="S6" s="5"/>
      <c r="T6" s="74" t="s">
        <v>166</v>
      </c>
      <c r="U6" s="72">
        <v>6.32</v>
      </c>
      <c r="V6" s="73">
        <v>715</v>
      </c>
      <c r="W6" s="73">
        <f>SUM(X6:Y6)</f>
        <v>2305</v>
      </c>
      <c r="X6" s="73">
        <v>1172</v>
      </c>
      <c r="Y6" s="73">
        <v>1133</v>
      </c>
      <c r="Z6" s="73">
        <f aca="true" t="shared" si="4" ref="Z6:Z34">V6/U6</f>
        <v>113.13291139240506</v>
      </c>
      <c r="AA6" s="75">
        <f aca="true" t="shared" si="5" ref="AA6:AA21">W6/U6</f>
        <v>364.7151898734177</v>
      </c>
      <c r="AB6" s="287"/>
      <c r="AC6" s="287" t="s">
        <v>497</v>
      </c>
      <c r="AD6" s="290">
        <v>10.48</v>
      </c>
      <c r="AE6" s="76">
        <v>844</v>
      </c>
      <c r="AF6" s="76">
        <f>SUM(AG6:AH6)</f>
        <v>2852</v>
      </c>
      <c r="AG6" s="76">
        <v>1411</v>
      </c>
      <c r="AH6" s="76">
        <v>1441</v>
      </c>
      <c r="AI6" s="290">
        <f t="shared" si="3"/>
        <v>80.53435114503816</v>
      </c>
      <c r="AJ6" s="441">
        <f>AF6/AD6</f>
        <v>272.13740458015263</v>
      </c>
    </row>
    <row r="7" spans="1:36" ht="15" customHeight="1">
      <c r="A7" s="5"/>
      <c r="B7" s="74" t="s">
        <v>398</v>
      </c>
      <c r="C7" s="72">
        <v>0.42</v>
      </c>
      <c r="D7" s="73">
        <v>328</v>
      </c>
      <c r="E7" s="73">
        <f aca="true" t="shared" si="6" ref="E7:E37">SUM(F7:G7)</f>
        <v>1005</v>
      </c>
      <c r="F7" s="73">
        <v>487</v>
      </c>
      <c r="G7" s="73">
        <v>518</v>
      </c>
      <c r="H7" s="73">
        <f aca="true" t="shared" si="7" ref="H7:H47">D7/C7</f>
        <v>780.952380952381</v>
      </c>
      <c r="I7" s="75">
        <f aca="true" t="shared" si="8" ref="I7:I37">E7/C7</f>
        <v>2392.857142857143</v>
      </c>
      <c r="J7" s="5"/>
      <c r="K7" s="74" t="s">
        <v>137</v>
      </c>
      <c r="L7" s="72">
        <v>2.69</v>
      </c>
      <c r="M7" s="73">
        <v>222</v>
      </c>
      <c r="N7" s="73">
        <f t="shared" si="0"/>
        <v>833</v>
      </c>
      <c r="O7" s="73">
        <v>415</v>
      </c>
      <c r="P7" s="73">
        <v>418</v>
      </c>
      <c r="Q7" s="73">
        <f t="shared" si="1"/>
        <v>82.5278810408922</v>
      </c>
      <c r="R7" s="75">
        <f t="shared" si="2"/>
        <v>309.6654275092937</v>
      </c>
      <c r="S7" s="5"/>
      <c r="T7" s="74" t="s">
        <v>406</v>
      </c>
      <c r="U7" s="72">
        <v>7.21</v>
      </c>
      <c r="V7" s="73">
        <v>794</v>
      </c>
      <c r="W7" s="73">
        <f aca="true" t="shared" si="9" ref="W7:W50">SUM(X7:Y7)</f>
        <v>2503</v>
      </c>
      <c r="X7" s="73">
        <v>1243</v>
      </c>
      <c r="Y7" s="73">
        <v>1260</v>
      </c>
      <c r="Z7" s="73">
        <f t="shared" si="4"/>
        <v>110.124826629681</v>
      </c>
      <c r="AA7" s="75">
        <f t="shared" si="5"/>
        <v>347.15672676837727</v>
      </c>
      <c r="AB7" s="287"/>
      <c r="AC7" s="287" t="s">
        <v>498</v>
      </c>
      <c r="AD7" s="290">
        <v>11.38</v>
      </c>
      <c r="AE7" s="76">
        <v>111</v>
      </c>
      <c r="AF7" s="76">
        <f aca="true" t="shared" si="10" ref="AF7:AF20">SUM(AG7:AH7)</f>
        <v>396</v>
      </c>
      <c r="AG7" s="76">
        <v>199</v>
      </c>
      <c r="AH7" s="76">
        <v>197</v>
      </c>
      <c r="AI7" s="290">
        <f t="shared" si="3"/>
        <v>9.753954305799647</v>
      </c>
      <c r="AJ7" s="441">
        <f>AF7/AD7</f>
        <v>34.797891036906854</v>
      </c>
    </row>
    <row r="8" spans="1:36" ht="15" customHeight="1">
      <c r="A8" s="5"/>
      <c r="B8" s="74" t="s">
        <v>101</v>
      </c>
      <c r="C8" s="72">
        <v>0.17</v>
      </c>
      <c r="D8" s="73">
        <v>278</v>
      </c>
      <c r="E8" s="73">
        <f t="shared" si="6"/>
        <v>793</v>
      </c>
      <c r="F8" s="73">
        <v>388</v>
      </c>
      <c r="G8" s="73">
        <v>405</v>
      </c>
      <c r="H8" s="73">
        <f t="shared" si="7"/>
        <v>1635.2941176470588</v>
      </c>
      <c r="I8" s="75">
        <f t="shared" si="8"/>
        <v>4664.7058823529405</v>
      </c>
      <c r="J8" s="5"/>
      <c r="K8" s="74" t="s">
        <v>141</v>
      </c>
      <c r="L8" s="72">
        <v>2.55</v>
      </c>
      <c r="M8" s="73">
        <v>21</v>
      </c>
      <c r="N8" s="73">
        <f t="shared" si="0"/>
        <v>74</v>
      </c>
      <c r="O8" s="73">
        <v>37</v>
      </c>
      <c r="P8" s="73">
        <v>37</v>
      </c>
      <c r="Q8" s="73">
        <f t="shared" si="1"/>
        <v>8.23529411764706</v>
      </c>
      <c r="R8" s="75">
        <f t="shared" si="2"/>
        <v>29.01960784313726</v>
      </c>
      <c r="S8" s="5"/>
      <c r="T8" s="74" t="s">
        <v>173</v>
      </c>
      <c r="U8" s="72">
        <v>1.78</v>
      </c>
      <c r="V8" s="73">
        <v>209</v>
      </c>
      <c r="W8" s="73">
        <f t="shared" si="9"/>
        <v>790</v>
      </c>
      <c r="X8" s="73">
        <v>332</v>
      </c>
      <c r="Y8" s="73">
        <v>458</v>
      </c>
      <c r="Z8" s="73">
        <f>V8/U8</f>
        <v>117.41573033707866</v>
      </c>
      <c r="AA8" s="75">
        <f t="shared" si="5"/>
        <v>443.82022471910113</v>
      </c>
      <c r="AB8" s="287"/>
      <c r="AC8" s="287" t="s">
        <v>499</v>
      </c>
      <c r="AD8" s="290">
        <v>26.09</v>
      </c>
      <c r="AE8" s="76">
        <v>102</v>
      </c>
      <c r="AF8" s="76">
        <f t="shared" si="10"/>
        <v>342</v>
      </c>
      <c r="AG8" s="76">
        <v>178</v>
      </c>
      <c r="AH8" s="76">
        <v>164</v>
      </c>
      <c r="AI8" s="290">
        <f t="shared" si="3"/>
        <v>3.9095438865465697</v>
      </c>
      <c r="AJ8" s="441">
        <f aca="true" t="shared" si="11" ref="AJ8:AJ20">AF8/AD8</f>
        <v>13.10847067842085</v>
      </c>
    </row>
    <row r="9" spans="1:36" ht="15" customHeight="1">
      <c r="A9" s="5"/>
      <c r="B9" s="74" t="s">
        <v>105</v>
      </c>
      <c r="C9" s="72">
        <v>0.14</v>
      </c>
      <c r="D9" s="73">
        <v>178</v>
      </c>
      <c r="E9" s="73">
        <f t="shared" si="6"/>
        <v>460</v>
      </c>
      <c r="F9" s="73">
        <v>218</v>
      </c>
      <c r="G9" s="73">
        <v>242</v>
      </c>
      <c r="H9" s="73">
        <f t="shared" si="7"/>
        <v>1271.4285714285713</v>
      </c>
      <c r="I9" s="75">
        <f t="shared" si="8"/>
        <v>3285.7142857142853</v>
      </c>
      <c r="J9" s="5"/>
      <c r="K9" s="74" t="s">
        <v>145</v>
      </c>
      <c r="L9" s="72">
        <v>4.19</v>
      </c>
      <c r="M9" s="73">
        <v>122</v>
      </c>
      <c r="N9" s="73">
        <f t="shared" si="0"/>
        <v>526</v>
      </c>
      <c r="O9" s="73">
        <v>226</v>
      </c>
      <c r="P9" s="73">
        <v>300</v>
      </c>
      <c r="Q9" s="73">
        <f t="shared" si="1"/>
        <v>29.116945107398564</v>
      </c>
      <c r="R9" s="75">
        <f t="shared" si="2"/>
        <v>125.53699284009545</v>
      </c>
      <c r="S9" s="5"/>
      <c r="T9" s="74" t="s">
        <v>177</v>
      </c>
      <c r="U9" s="72">
        <v>4.14</v>
      </c>
      <c r="V9" s="320">
        <v>242</v>
      </c>
      <c r="W9" s="73">
        <f t="shared" si="9"/>
        <v>928</v>
      </c>
      <c r="X9" s="321">
        <v>452</v>
      </c>
      <c r="Y9" s="321">
        <v>476</v>
      </c>
      <c r="Z9" s="323">
        <f t="shared" si="4"/>
        <v>58.454106280193244</v>
      </c>
      <c r="AA9" s="322"/>
      <c r="AB9" s="287"/>
      <c r="AC9" s="287" t="s">
        <v>711</v>
      </c>
      <c r="AD9" s="290">
        <v>2.2</v>
      </c>
      <c r="AE9" s="76">
        <v>17</v>
      </c>
      <c r="AF9" s="76">
        <f t="shared" si="10"/>
        <v>73</v>
      </c>
      <c r="AG9" s="76">
        <v>36</v>
      </c>
      <c r="AH9" s="76">
        <v>37</v>
      </c>
      <c r="AI9" s="290">
        <f t="shared" si="3"/>
        <v>7.727272727272727</v>
      </c>
      <c r="AJ9" s="441">
        <f t="shared" si="11"/>
        <v>33.18181818181818</v>
      </c>
    </row>
    <row r="10" spans="1:36" ht="15" customHeight="1">
      <c r="A10" s="5"/>
      <c r="B10" s="74" t="s">
        <v>109</v>
      </c>
      <c r="C10" s="72">
        <v>0.09</v>
      </c>
      <c r="D10" s="73">
        <v>181</v>
      </c>
      <c r="E10" s="73">
        <f t="shared" si="6"/>
        <v>453</v>
      </c>
      <c r="F10" s="73">
        <v>219</v>
      </c>
      <c r="G10" s="73">
        <v>234</v>
      </c>
      <c r="H10" s="73">
        <f t="shared" si="7"/>
        <v>2011.111111111111</v>
      </c>
      <c r="I10" s="75">
        <f t="shared" si="8"/>
        <v>5033.333333333334</v>
      </c>
      <c r="J10" s="5"/>
      <c r="K10" s="74" t="s">
        <v>149</v>
      </c>
      <c r="L10" s="72">
        <v>4.39</v>
      </c>
      <c r="M10" s="73">
        <v>488</v>
      </c>
      <c r="N10" s="73">
        <f t="shared" si="0"/>
        <v>1820</v>
      </c>
      <c r="O10" s="73">
        <v>932</v>
      </c>
      <c r="P10" s="73">
        <v>888</v>
      </c>
      <c r="Q10" s="73">
        <f t="shared" si="1"/>
        <v>111.16173120728931</v>
      </c>
      <c r="R10" s="75">
        <f t="shared" si="2"/>
        <v>414.57858769931664</v>
      </c>
      <c r="S10" s="5"/>
      <c r="T10" s="74" t="s">
        <v>181</v>
      </c>
      <c r="U10" s="72">
        <v>2.6</v>
      </c>
      <c r="V10" s="73">
        <v>76</v>
      </c>
      <c r="W10" s="73">
        <f t="shared" si="9"/>
        <v>297</v>
      </c>
      <c r="X10" s="73">
        <v>156</v>
      </c>
      <c r="Y10" s="73">
        <v>141</v>
      </c>
      <c r="Z10" s="73">
        <f t="shared" si="4"/>
        <v>29.23076923076923</v>
      </c>
      <c r="AA10" s="75">
        <f t="shared" si="5"/>
        <v>114.23076923076923</v>
      </c>
      <c r="AB10" s="610" t="s">
        <v>495</v>
      </c>
      <c r="AC10" s="610"/>
      <c r="AD10" s="288">
        <v>69.94</v>
      </c>
      <c r="AE10" s="79">
        <f>SUM(AE11:AE13)</f>
        <v>536</v>
      </c>
      <c r="AF10" s="79">
        <f>SUM(AF11:AF13)</f>
        <v>1935</v>
      </c>
      <c r="AG10" s="79">
        <f>SUM(AG11:AG13)</f>
        <v>942</v>
      </c>
      <c r="AH10" s="79">
        <f>SUM(AH11:AH13)</f>
        <v>993</v>
      </c>
      <c r="AI10" s="288">
        <f t="shared" si="3"/>
        <v>7.663711752931084</v>
      </c>
      <c r="AJ10" s="289">
        <f t="shared" si="11"/>
        <v>27.666571346868746</v>
      </c>
    </row>
    <row r="11" spans="1:36" ht="15" customHeight="1">
      <c r="A11" s="5"/>
      <c r="B11" s="74" t="s">
        <v>593</v>
      </c>
      <c r="C11" s="72">
        <v>0.27</v>
      </c>
      <c r="D11" s="73">
        <v>319</v>
      </c>
      <c r="E11" s="73">
        <f t="shared" si="6"/>
        <v>924</v>
      </c>
      <c r="F11" s="73">
        <v>449</v>
      </c>
      <c r="G11" s="73">
        <v>475</v>
      </c>
      <c r="H11" s="73">
        <f t="shared" si="7"/>
        <v>1181.4814814814813</v>
      </c>
      <c r="I11" s="75">
        <f t="shared" si="8"/>
        <v>3422.222222222222</v>
      </c>
      <c r="J11" s="5"/>
      <c r="K11" s="74" t="s">
        <v>153</v>
      </c>
      <c r="L11" s="72">
        <v>0.66</v>
      </c>
      <c r="M11" s="73">
        <v>596</v>
      </c>
      <c r="N11" s="73">
        <f t="shared" si="0"/>
        <v>1811</v>
      </c>
      <c r="O11" s="73">
        <v>889</v>
      </c>
      <c r="P11" s="73">
        <v>922</v>
      </c>
      <c r="Q11" s="73">
        <f t="shared" si="1"/>
        <v>903.030303030303</v>
      </c>
      <c r="R11" s="75">
        <f>N11/L11</f>
        <v>2743.939393939394</v>
      </c>
      <c r="S11" s="5"/>
      <c r="T11" s="74" t="s">
        <v>185</v>
      </c>
      <c r="U11" s="72">
        <v>1.9</v>
      </c>
      <c r="V11" s="73">
        <v>128</v>
      </c>
      <c r="W11" s="73">
        <f t="shared" si="9"/>
        <v>458</v>
      </c>
      <c r="X11" s="73">
        <v>240</v>
      </c>
      <c r="Y11" s="73">
        <v>218</v>
      </c>
      <c r="Z11" s="73">
        <f t="shared" si="4"/>
        <v>67.36842105263158</v>
      </c>
      <c r="AA11" s="75">
        <f t="shared" si="5"/>
        <v>241.05263157894737</v>
      </c>
      <c r="AB11" s="287"/>
      <c r="AC11" s="287" t="s">
        <v>507</v>
      </c>
      <c r="AD11" s="290">
        <v>9.54</v>
      </c>
      <c r="AE11" s="76">
        <v>194</v>
      </c>
      <c r="AF11" s="76">
        <f t="shared" si="10"/>
        <v>720</v>
      </c>
      <c r="AG11" s="76">
        <v>331</v>
      </c>
      <c r="AH11" s="76">
        <v>389</v>
      </c>
      <c r="AI11" s="290">
        <f t="shared" si="3"/>
        <v>20.335429769392036</v>
      </c>
      <c r="AJ11" s="441">
        <f t="shared" si="11"/>
        <v>75.47169811320755</v>
      </c>
    </row>
    <row r="12" spans="1:36" ht="15" customHeight="1">
      <c r="A12" s="5"/>
      <c r="B12" s="74" t="s">
        <v>116</v>
      </c>
      <c r="C12" s="72">
        <v>0.12</v>
      </c>
      <c r="D12" s="73">
        <v>139</v>
      </c>
      <c r="E12" s="73">
        <f t="shared" si="6"/>
        <v>361</v>
      </c>
      <c r="F12" s="73">
        <v>174</v>
      </c>
      <c r="G12" s="73">
        <v>187</v>
      </c>
      <c r="H12" s="73">
        <f t="shared" si="7"/>
        <v>1158.3333333333335</v>
      </c>
      <c r="I12" s="75">
        <f t="shared" si="8"/>
        <v>3008.3333333333335</v>
      </c>
      <c r="J12" s="5"/>
      <c r="K12" s="74" t="s">
        <v>157</v>
      </c>
      <c r="L12" s="72">
        <v>0.33</v>
      </c>
      <c r="M12" s="73">
        <v>16</v>
      </c>
      <c r="N12" s="73">
        <f t="shared" si="0"/>
        <v>62</v>
      </c>
      <c r="O12" s="73">
        <v>30</v>
      </c>
      <c r="P12" s="73">
        <v>32</v>
      </c>
      <c r="Q12" s="73">
        <f t="shared" si="1"/>
        <v>48.484848484848484</v>
      </c>
      <c r="R12" s="75">
        <f t="shared" si="2"/>
        <v>187.87878787878788</v>
      </c>
      <c r="S12" s="5"/>
      <c r="T12" s="74" t="s">
        <v>188</v>
      </c>
      <c r="U12" s="72">
        <v>1.33</v>
      </c>
      <c r="V12" s="438" t="s">
        <v>710</v>
      </c>
      <c r="W12" s="438" t="s">
        <v>710</v>
      </c>
      <c r="X12" s="438" t="s">
        <v>710</v>
      </c>
      <c r="Y12" s="438" t="s">
        <v>710</v>
      </c>
      <c r="Z12" s="438" t="s">
        <v>710</v>
      </c>
      <c r="AA12" s="439" t="s">
        <v>710</v>
      </c>
      <c r="AB12" s="85"/>
      <c r="AC12" s="287" t="s">
        <v>500</v>
      </c>
      <c r="AD12" s="290">
        <v>23.6</v>
      </c>
      <c r="AE12" s="76">
        <v>229</v>
      </c>
      <c r="AF12" s="76">
        <f t="shared" si="10"/>
        <v>866</v>
      </c>
      <c r="AG12" s="76">
        <v>435</v>
      </c>
      <c r="AH12" s="76">
        <v>431</v>
      </c>
      <c r="AI12" s="290">
        <f t="shared" si="3"/>
        <v>9.703389830508474</v>
      </c>
      <c r="AJ12" s="441">
        <f t="shared" si="11"/>
        <v>36.69491525423729</v>
      </c>
    </row>
    <row r="13" spans="1:36" ht="15" customHeight="1">
      <c r="A13" s="5"/>
      <c r="B13" s="74" t="s">
        <v>120</v>
      </c>
      <c r="C13" s="72">
        <v>0.04</v>
      </c>
      <c r="D13" s="73">
        <v>92</v>
      </c>
      <c r="E13" s="73">
        <f t="shared" si="6"/>
        <v>239</v>
      </c>
      <c r="F13" s="73">
        <v>112</v>
      </c>
      <c r="G13" s="73">
        <v>127</v>
      </c>
      <c r="H13" s="73">
        <f t="shared" si="7"/>
        <v>2300</v>
      </c>
      <c r="I13" s="75">
        <f t="shared" si="8"/>
        <v>5975</v>
      </c>
      <c r="J13" s="5"/>
      <c r="K13" s="74" t="s">
        <v>161</v>
      </c>
      <c r="L13" s="72">
        <v>0.86</v>
      </c>
      <c r="M13" s="73">
        <v>26</v>
      </c>
      <c r="N13" s="73">
        <f t="shared" si="0"/>
        <v>107</v>
      </c>
      <c r="O13" s="73">
        <v>58</v>
      </c>
      <c r="P13" s="73">
        <v>49</v>
      </c>
      <c r="Q13" s="73">
        <f t="shared" si="1"/>
        <v>30.232558139534884</v>
      </c>
      <c r="R13" s="75">
        <f t="shared" si="2"/>
        <v>124.4186046511628</v>
      </c>
      <c r="S13" s="5"/>
      <c r="T13" s="74" t="s">
        <v>104</v>
      </c>
      <c r="U13" s="72">
        <v>0.47</v>
      </c>
      <c r="V13" s="438" t="s">
        <v>710</v>
      </c>
      <c r="W13" s="438" t="s">
        <v>710</v>
      </c>
      <c r="X13" s="438" t="s">
        <v>710</v>
      </c>
      <c r="Y13" s="438" t="s">
        <v>710</v>
      </c>
      <c r="Z13" s="438" t="s">
        <v>710</v>
      </c>
      <c r="AA13" s="439" t="s">
        <v>710</v>
      </c>
      <c r="AB13" s="85"/>
      <c r="AC13" s="287" t="s">
        <v>501</v>
      </c>
      <c r="AD13" s="290">
        <v>36.8</v>
      </c>
      <c r="AE13" s="76">
        <v>113</v>
      </c>
      <c r="AF13" s="76">
        <f t="shared" si="10"/>
        <v>349</v>
      </c>
      <c r="AG13" s="76">
        <v>176</v>
      </c>
      <c r="AH13" s="76">
        <v>173</v>
      </c>
      <c r="AI13" s="290">
        <f t="shared" si="3"/>
        <v>3.070652173913044</v>
      </c>
      <c r="AJ13" s="441">
        <f t="shared" si="11"/>
        <v>9.483695652173914</v>
      </c>
    </row>
    <row r="14" spans="1:36" ht="15" customHeight="1">
      <c r="A14" s="5"/>
      <c r="B14" s="74" t="s">
        <v>124</v>
      </c>
      <c r="C14" s="72">
        <v>0.03</v>
      </c>
      <c r="D14" s="73">
        <v>42</v>
      </c>
      <c r="E14" s="73">
        <f t="shared" si="6"/>
        <v>101</v>
      </c>
      <c r="F14" s="73">
        <v>45</v>
      </c>
      <c r="G14" s="73">
        <v>56</v>
      </c>
      <c r="H14" s="73">
        <f t="shared" si="7"/>
        <v>1400</v>
      </c>
      <c r="I14" s="75">
        <f t="shared" si="8"/>
        <v>3366.666666666667</v>
      </c>
      <c r="J14" s="5"/>
      <c r="K14" s="74" t="s">
        <v>165</v>
      </c>
      <c r="L14" s="72">
        <v>0.53</v>
      </c>
      <c r="M14" s="73">
        <v>350</v>
      </c>
      <c r="N14" s="73">
        <f t="shared" si="0"/>
        <v>1064</v>
      </c>
      <c r="O14" s="73">
        <v>531</v>
      </c>
      <c r="P14" s="73">
        <v>533</v>
      </c>
      <c r="Q14" s="73">
        <f t="shared" si="1"/>
        <v>660.377358490566</v>
      </c>
      <c r="R14" s="75">
        <f t="shared" si="2"/>
        <v>2007.5471698113206</v>
      </c>
      <c r="S14" s="5"/>
      <c r="T14" s="74" t="s">
        <v>108</v>
      </c>
      <c r="U14" s="72">
        <v>0.08</v>
      </c>
      <c r="V14" s="73">
        <v>177</v>
      </c>
      <c r="W14" s="73">
        <f t="shared" si="9"/>
        <v>606</v>
      </c>
      <c r="X14" s="76">
        <v>300</v>
      </c>
      <c r="Y14" s="76">
        <v>306</v>
      </c>
      <c r="Z14" s="73">
        <f>V14/U14</f>
        <v>2212.5</v>
      </c>
      <c r="AA14" s="75">
        <f t="shared" si="5"/>
        <v>7575</v>
      </c>
      <c r="AB14" s="629" t="s">
        <v>586</v>
      </c>
      <c r="AC14" s="629"/>
      <c r="AD14" s="288">
        <v>37.74</v>
      </c>
      <c r="AE14" s="79">
        <f>SUM(AE15:AE16)</f>
        <v>441</v>
      </c>
      <c r="AF14" s="79">
        <f>SUM(AF15:AF16)</f>
        <v>1556</v>
      </c>
      <c r="AG14" s="79">
        <f>SUM(AG15:AG16)</f>
        <v>796</v>
      </c>
      <c r="AH14" s="79">
        <f>SUM(AH15:AH16)</f>
        <v>760</v>
      </c>
      <c r="AI14" s="288">
        <f t="shared" si="3"/>
        <v>11.685214626391096</v>
      </c>
      <c r="AJ14" s="289">
        <f t="shared" si="11"/>
        <v>41.229464758876524</v>
      </c>
    </row>
    <row r="15" spans="1:36" ht="15" customHeight="1">
      <c r="A15" s="5"/>
      <c r="B15" s="74" t="s">
        <v>128</v>
      </c>
      <c r="C15" s="72">
        <v>0.01</v>
      </c>
      <c r="D15" s="73">
        <v>14</v>
      </c>
      <c r="E15" s="73">
        <f t="shared" si="6"/>
        <v>36</v>
      </c>
      <c r="F15" s="73">
        <v>16</v>
      </c>
      <c r="G15" s="73">
        <v>20</v>
      </c>
      <c r="H15" s="73">
        <f t="shared" si="7"/>
        <v>1400</v>
      </c>
      <c r="I15" s="75">
        <f t="shared" si="8"/>
        <v>3600</v>
      </c>
      <c r="J15" s="5"/>
      <c r="K15" s="74" t="s">
        <v>169</v>
      </c>
      <c r="L15" s="72">
        <v>3.52</v>
      </c>
      <c r="M15" s="73">
        <v>190</v>
      </c>
      <c r="N15" s="73">
        <f t="shared" si="0"/>
        <v>677</v>
      </c>
      <c r="O15" s="73">
        <v>346</v>
      </c>
      <c r="P15" s="73">
        <v>331</v>
      </c>
      <c r="Q15" s="73">
        <f t="shared" si="1"/>
        <v>53.97727272727273</v>
      </c>
      <c r="R15" s="75">
        <f t="shared" si="2"/>
        <v>192.32954545454547</v>
      </c>
      <c r="S15" s="5"/>
      <c r="T15" s="74" t="s">
        <v>112</v>
      </c>
      <c r="U15" s="72">
        <v>0.09</v>
      </c>
      <c r="V15" s="73">
        <v>121</v>
      </c>
      <c r="W15" s="73">
        <f t="shared" si="9"/>
        <v>380</v>
      </c>
      <c r="X15" s="76">
        <v>188</v>
      </c>
      <c r="Y15" s="76">
        <v>192</v>
      </c>
      <c r="Z15" s="73">
        <f t="shared" si="4"/>
        <v>1344.4444444444446</v>
      </c>
      <c r="AA15" s="75">
        <f t="shared" si="5"/>
        <v>4222.222222222223</v>
      </c>
      <c r="AB15" s="85"/>
      <c r="AC15" s="287" t="s">
        <v>502</v>
      </c>
      <c r="AD15" s="290">
        <v>6.6</v>
      </c>
      <c r="AE15" s="76">
        <v>185</v>
      </c>
      <c r="AF15" s="76">
        <f t="shared" si="10"/>
        <v>660</v>
      </c>
      <c r="AG15" s="76">
        <v>351</v>
      </c>
      <c r="AH15" s="76">
        <v>309</v>
      </c>
      <c r="AI15" s="290">
        <f aca="true" t="shared" si="12" ref="AI15:AI20">AE15/AD15</f>
        <v>28.03030303030303</v>
      </c>
      <c r="AJ15" s="441">
        <f t="shared" si="11"/>
        <v>100</v>
      </c>
    </row>
    <row r="16" spans="1:36" ht="15" customHeight="1">
      <c r="A16" s="5"/>
      <c r="B16" s="74" t="s">
        <v>132</v>
      </c>
      <c r="C16" s="72">
        <v>0.01</v>
      </c>
      <c r="D16" s="73">
        <v>10</v>
      </c>
      <c r="E16" s="73">
        <f t="shared" si="6"/>
        <v>22</v>
      </c>
      <c r="F16" s="73">
        <v>12</v>
      </c>
      <c r="G16" s="73">
        <v>10</v>
      </c>
      <c r="H16" s="73">
        <f t="shared" si="7"/>
        <v>1000</v>
      </c>
      <c r="I16" s="75">
        <f t="shared" si="8"/>
        <v>2200</v>
      </c>
      <c r="J16" s="5"/>
      <c r="K16" s="74" t="s">
        <v>172</v>
      </c>
      <c r="L16" s="72">
        <v>6.51</v>
      </c>
      <c r="M16" s="73">
        <v>1862</v>
      </c>
      <c r="N16" s="73">
        <f t="shared" si="0"/>
        <v>5717</v>
      </c>
      <c r="O16" s="73">
        <v>2902</v>
      </c>
      <c r="P16" s="73">
        <v>2815</v>
      </c>
      <c r="Q16" s="73">
        <f t="shared" si="1"/>
        <v>286.0215053763441</v>
      </c>
      <c r="R16" s="75">
        <f t="shared" si="2"/>
        <v>878.1874039938556</v>
      </c>
      <c r="S16" s="5"/>
      <c r="T16" s="74" t="s">
        <v>115</v>
      </c>
      <c r="U16" s="72">
        <v>0.11</v>
      </c>
      <c r="V16" s="75">
        <v>179</v>
      </c>
      <c r="W16" s="73">
        <f t="shared" si="9"/>
        <v>618</v>
      </c>
      <c r="X16" s="76">
        <v>302</v>
      </c>
      <c r="Y16" s="76">
        <v>316</v>
      </c>
      <c r="Z16" s="73">
        <f>V16/U16</f>
        <v>1627.2727272727273</v>
      </c>
      <c r="AA16" s="75">
        <f t="shared" si="5"/>
        <v>5618.181818181818</v>
      </c>
      <c r="AB16" s="85"/>
      <c r="AC16" s="287" t="s">
        <v>503</v>
      </c>
      <c r="AD16" s="290">
        <v>31.14</v>
      </c>
      <c r="AE16" s="76">
        <v>256</v>
      </c>
      <c r="AF16" s="76">
        <f t="shared" si="10"/>
        <v>896</v>
      </c>
      <c r="AG16" s="76">
        <v>445</v>
      </c>
      <c r="AH16" s="76">
        <v>451</v>
      </c>
      <c r="AI16" s="290">
        <f t="shared" si="12"/>
        <v>8.220937700706486</v>
      </c>
      <c r="AJ16" s="441">
        <f t="shared" si="11"/>
        <v>28.773281952472704</v>
      </c>
    </row>
    <row r="17" spans="1:36" ht="15" customHeight="1">
      <c r="A17" s="5"/>
      <c r="B17" s="74" t="s">
        <v>136</v>
      </c>
      <c r="C17" s="72">
        <v>0.16</v>
      </c>
      <c r="D17" s="73">
        <v>72</v>
      </c>
      <c r="E17" s="73">
        <f>SUM(F17:G17)</f>
        <v>374</v>
      </c>
      <c r="F17" s="73">
        <v>157</v>
      </c>
      <c r="G17" s="73">
        <v>217</v>
      </c>
      <c r="H17" s="73">
        <f t="shared" si="7"/>
        <v>450</v>
      </c>
      <c r="I17" s="75">
        <f t="shared" si="8"/>
        <v>2337.5</v>
      </c>
      <c r="J17" s="629" t="s">
        <v>176</v>
      </c>
      <c r="K17" s="619"/>
      <c r="L17" s="70">
        <v>26.59</v>
      </c>
      <c r="M17" s="71">
        <f>SUM(M18:M24)</f>
        <v>972</v>
      </c>
      <c r="N17" s="71">
        <f t="shared" si="0"/>
        <v>3497</v>
      </c>
      <c r="O17" s="71">
        <f>SUM(O18:O24)</f>
        <v>1732</v>
      </c>
      <c r="P17" s="71">
        <f>SUM(P18:P24)</f>
        <v>1765</v>
      </c>
      <c r="Q17" s="71">
        <f t="shared" si="1"/>
        <v>36.555095900714555</v>
      </c>
      <c r="R17" s="293">
        <f t="shared" si="2"/>
        <v>131.51560737119217</v>
      </c>
      <c r="S17" s="78"/>
      <c r="T17" s="74" t="s">
        <v>119</v>
      </c>
      <c r="U17" s="72">
        <v>0.09</v>
      </c>
      <c r="V17" s="73">
        <v>220</v>
      </c>
      <c r="W17" s="73">
        <f t="shared" si="9"/>
        <v>723</v>
      </c>
      <c r="X17" s="76">
        <v>366</v>
      </c>
      <c r="Y17" s="76">
        <v>357</v>
      </c>
      <c r="Z17" s="73">
        <f t="shared" si="4"/>
        <v>2444.4444444444443</v>
      </c>
      <c r="AA17" s="75">
        <f t="shared" si="5"/>
        <v>8033.333333333334</v>
      </c>
      <c r="AB17" s="629" t="s">
        <v>587</v>
      </c>
      <c r="AC17" s="629"/>
      <c r="AD17" s="288">
        <v>19.49</v>
      </c>
      <c r="AE17" s="79">
        <f>SUM(AE18:AE20)</f>
        <v>850</v>
      </c>
      <c r="AF17" s="79">
        <f>SUM(AF18:AF20)</f>
        <v>2985</v>
      </c>
      <c r="AG17" s="79">
        <f>SUM(AG18:AG20)</f>
        <v>1509</v>
      </c>
      <c r="AH17" s="79">
        <f>SUM(AH18:AH20)</f>
        <v>1476</v>
      </c>
      <c r="AI17" s="288">
        <f t="shared" si="12"/>
        <v>43.61210877373012</v>
      </c>
      <c r="AJ17" s="289">
        <f t="shared" si="11"/>
        <v>153.15546434068756</v>
      </c>
    </row>
    <row r="18" spans="1:36" ht="15" customHeight="1">
      <c r="A18" s="5"/>
      <c r="B18" s="74" t="s">
        <v>140</v>
      </c>
      <c r="C18" s="72">
        <v>0.03</v>
      </c>
      <c r="D18" s="73">
        <v>30</v>
      </c>
      <c r="E18" s="73">
        <f t="shared" si="6"/>
        <v>108</v>
      </c>
      <c r="F18" s="73">
        <v>51</v>
      </c>
      <c r="G18" s="73">
        <v>57</v>
      </c>
      <c r="H18" s="73">
        <f t="shared" si="7"/>
        <v>1000</v>
      </c>
      <c r="I18" s="75">
        <f t="shared" si="8"/>
        <v>3600</v>
      </c>
      <c r="J18" s="5"/>
      <c r="K18" s="74" t="s">
        <v>180</v>
      </c>
      <c r="L18" s="72">
        <v>2.65</v>
      </c>
      <c r="M18" s="73">
        <v>116</v>
      </c>
      <c r="N18" s="73">
        <f t="shared" si="0"/>
        <v>458</v>
      </c>
      <c r="O18" s="73">
        <v>225</v>
      </c>
      <c r="P18" s="73">
        <v>233</v>
      </c>
      <c r="Q18" s="73">
        <f t="shared" si="1"/>
        <v>43.77358490566038</v>
      </c>
      <c r="R18" s="75">
        <f t="shared" si="2"/>
        <v>172.83018867924528</v>
      </c>
      <c r="S18" s="629" t="s">
        <v>585</v>
      </c>
      <c r="T18" s="619"/>
      <c r="U18" s="70">
        <f>SUM(U19:U34)</f>
        <v>3.0900000000000003</v>
      </c>
      <c r="V18" s="71">
        <f>SUM(V19:V34)</f>
        <v>5919</v>
      </c>
      <c r="W18" s="71">
        <f t="shared" si="9"/>
        <v>16289</v>
      </c>
      <c r="X18" s="71">
        <f>SUM(X19:X34)</f>
        <v>8101</v>
      </c>
      <c r="Y18" s="71">
        <f>SUM(Y19:Y34)</f>
        <v>8188</v>
      </c>
      <c r="Z18" s="71">
        <f t="shared" si="4"/>
        <v>1915.533980582524</v>
      </c>
      <c r="AA18" s="293">
        <f t="shared" si="5"/>
        <v>5271.521035598705</v>
      </c>
      <c r="AB18" s="85"/>
      <c r="AC18" s="287" t="s">
        <v>504</v>
      </c>
      <c r="AD18" s="290">
        <v>6.36</v>
      </c>
      <c r="AE18" s="76">
        <v>240</v>
      </c>
      <c r="AF18" s="76">
        <f t="shared" si="10"/>
        <v>895</v>
      </c>
      <c r="AG18" s="76">
        <v>451</v>
      </c>
      <c r="AH18" s="76">
        <v>444</v>
      </c>
      <c r="AI18" s="290">
        <f t="shared" si="12"/>
        <v>37.73584905660377</v>
      </c>
      <c r="AJ18" s="441">
        <f t="shared" si="11"/>
        <v>140.72327044025155</v>
      </c>
    </row>
    <row r="19" spans="1:36" ht="15" customHeight="1">
      <c r="A19" s="5"/>
      <c r="B19" s="74" t="s">
        <v>144</v>
      </c>
      <c r="C19" s="72">
        <v>0.05</v>
      </c>
      <c r="D19" s="73">
        <v>113</v>
      </c>
      <c r="E19" s="73">
        <f t="shared" si="6"/>
        <v>326</v>
      </c>
      <c r="F19" s="73">
        <v>160</v>
      </c>
      <c r="G19" s="73">
        <v>166</v>
      </c>
      <c r="H19" s="73">
        <f t="shared" si="7"/>
        <v>2260</v>
      </c>
      <c r="I19" s="75">
        <f t="shared" si="8"/>
        <v>6520</v>
      </c>
      <c r="J19" s="5"/>
      <c r="K19" s="74" t="s">
        <v>184</v>
      </c>
      <c r="L19" s="72">
        <v>1.41</v>
      </c>
      <c r="M19" s="73">
        <v>151</v>
      </c>
      <c r="N19" s="73">
        <f t="shared" si="0"/>
        <v>564</v>
      </c>
      <c r="O19" s="73">
        <v>269</v>
      </c>
      <c r="P19" s="73">
        <v>295</v>
      </c>
      <c r="Q19" s="73">
        <f t="shared" si="1"/>
        <v>107.0921985815603</v>
      </c>
      <c r="R19" s="75">
        <f t="shared" si="2"/>
        <v>400</v>
      </c>
      <c r="S19" s="5"/>
      <c r="T19" s="74" t="s">
        <v>191</v>
      </c>
      <c r="U19" s="72">
        <v>0.09</v>
      </c>
      <c r="V19" s="73">
        <v>195</v>
      </c>
      <c r="W19" s="73">
        <f t="shared" si="9"/>
        <v>517</v>
      </c>
      <c r="X19" s="73">
        <v>272</v>
      </c>
      <c r="Y19" s="73">
        <v>245</v>
      </c>
      <c r="Z19" s="73">
        <f t="shared" si="4"/>
        <v>2166.666666666667</v>
      </c>
      <c r="AA19" s="75">
        <f t="shared" si="5"/>
        <v>5744.444444444444</v>
      </c>
      <c r="AB19" s="287"/>
      <c r="AC19" s="287" t="s">
        <v>588</v>
      </c>
      <c r="AD19" s="290">
        <v>8.2</v>
      </c>
      <c r="AE19" s="76">
        <v>216</v>
      </c>
      <c r="AF19" s="76">
        <f t="shared" si="10"/>
        <v>808</v>
      </c>
      <c r="AG19" s="76">
        <v>403</v>
      </c>
      <c r="AH19" s="76">
        <v>405</v>
      </c>
      <c r="AI19" s="290">
        <f t="shared" si="12"/>
        <v>26.34146341463415</v>
      </c>
      <c r="AJ19" s="441">
        <f t="shared" si="11"/>
        <v>98.53658536585367</v>
      </c>
    </row>
    <row r="20" spans="1:36" ht="15" customHeight="1">
      <c r="A20" s="5"/>
      <c r="B20" s="74" t="s">
        <v>148</v>
      </c>
      <c r="C20" s="72">
        <v>0.02</v>
      </c>
      <c r="D20" s="73">
        <v>30</v>
      </c>
      <c r="E20" s="73">
        <f t="shared" si="6"/>
        <v>91</v>
      </c>
      <c r="F20" s="73">
        <v>43</v>
      </c>
      <c r="G20" s="73">
        <v>48</v>
      </c>
      <c r="H20" s="73">
        <f t="shared" si="7"/>
        <v>1500</v>
      </c>
      <c r="I20" s="75">
        <f t="shared" si="8"/>
        <v>4550</v>
      </c>
      <c r="J20" s="5"/>
      <c r="K20" s="74" t="s">
        <v>187</v>
      </c>
      <c r="L20" s="72">
        <v>1.94</v>
      </c>
      <c r="M20" s="73">
        <v>236</v>
      </c>
      <c r="N20" s="73">
        <f t="shared" si="0"/>
        <v>817</v>
      </c>
      <c r="O20" s="73">
        <v>414</v>
      </c>
      <c r="P20" s="73">
        <v>403</v>
      </c>
      <c r="Q20" s="73">
        <f t="shared" si="1"/>
        <v>121.64948453608248</v>
      </c>
      <c r="R20" s="75">
        <f t="shared" si="2"/>
        <v>421.1340206185567</v>
      </c>
      <c r="S20" s="5"/>
      <c r="T20" s="74" t="s">
        <v>194</v>
      </c>
      <c r="U20" s="72">
        <v>0.19</v>
      </c>
      <c r="V20" s="75">
        <v>402</v>
      </c>
      <c r="W20" s="73">
        <f t="shared" si="9"/>
        <v>1126</v>
      </c>
      <c r="X20" s="73">
        <v>521</v>
      </c>
      <c r="Y20" s="73">
        <v>605</v>
      </c>
      <c r="Z20" s="73">
        <f t="shared" si="4"/>
        <v>2115.7894736842104</v>
      </c>
      <c r="AA20" s="75">
        <f t="shared" si="5"/>
        <v>5926.315789473684</v>
      </c>
      <c r="AB20" s="287"/>
      <c r="AC20" s="287" t="s">
        <v>505</v>
      </c>
      <c r="AD20" s="290">
        <v>4.93</v>
      </c>
      <c r="AE20" s="76">
        <v>394</v>
      </c>
      <c r="AF20" s="76">
        <f t="shared" si="10"/>
        <v>1282</v>
      </c>
      <c r="AG20" s="76">
        <v>655</v>
      </c>
      <c r="AH20" s="76">
        <v>627</v>
      </c>
      <c r="AI20" s="290">
        <f t="shared" si="12"/>
        <v>79.91886409736308</v>
      </c>
      <c r="AJ20" s="441">
        <f t="shared" si="11"/>
        <v>260.04056795131845</v>
      </c>
    </row>
    <row r="21" spans="1:36" ht="15" customHeight="1">
      <c r="A21" s="5"/>
      <c r="B21" s="74" t="s">
        <v>152</v>
      </c>
      <c r="C21" s="72">
        <v>0.02</v>
      </c>
      <c r="D21" s="73">
        <v>62</v>
      </c>
      <c r="E21" s="73">
        <f t="shared" si="6"/>
        <v>162</v>
      </c>
      <c r="F21" s="73">
        <v>75</v>
      </c>
      <c r="G21" s="73">
        <v>87</v>
      </c>
      <c r="H21" s="73">
        <f t="shared" si="7"/>
        <v>3100</v>
      </c>
      <c r="I21" s="75">
        <f t="shared" si="8"/>
        <v>8100</v>
      </c>
      <c r="J21" s="5"/>
      <c r="K21" s="74" t="s">
        <v>190</v>
      </c>
      <c r="L21" s="72">
        <v>1.26</v>
      </c>
      <c r="M21" s="73">
        <v>34</v>
      </c>
      <c r="N21" s="73">
        <f t="shared" si="0"/>
        <v>136</v>
      </c>
      <c r="O21" s="73">
        <v>68</v>
      </c>
      <c r="P21" s="73">
        <v>68</v>
      </c>
      <c r="Q21" s="73">
        <f t="shared" si="1"/>
        <v>26.984126984126984</v>
      </c>
      <c r="R21" s="75">
        <f t="shared" si="2"/>
        <v>107.93650793650794</v>
      </c>
      <c r="S21" s="5"/>
      <c r="T21" s="74" t="s">
        <v>197</v>
      </c>
      <c r="U21" s="72">
        <v>0.13</v>
      </c>
      <c r="V21" s="75">
        <v>229</v>
      </c>
      <c r="W21" s="73">
        <f t="shared" si="9"/>
        <v>573</v>
      </c>
      <c r="X21" s="73">
        <v>287</v>
      </c>
      <c r="Y21" s="73">
        <v>286</v>
      </c>
      <c r="Z21" s="73">
        <f t="shared" si="4"/>
        <v>1761.5384615384614</v>
      </c>
      <c r="AA21" s="75">
        <f t="shared" si="5"/>
        <v>4407.692307692308</v>
      </c>
      <c r="AB21" s="308"/>
      <c r="AD21" s="76"/>
      <c r="AE21" s="76"/>
      <c r="AF21" s="76"/>
      <c r="AG21" s="76"/>
      <c r="AH21" s="76"/>
      <c r="AI21" s="288"/>
      <c r="AJ21" s="289"/>
    </row>
    <row r="22" spans="1:36" ht="15" customHeight="1">
      <c r="A22" s="5"/>
      <c r="B22" s="74" t="s">
        <v>156</v>
      </c>
      <c r="C22" s="72">
        <v>0.05</v>
      </c>
      <c r="D22" s="73">
        <v>141</v>
      </c>
      <c r="E22" s="73">
        <f t="shared" si="6"/>
        <v>372</v>
      </c>
      <c r="F22" s="73">
        <v>161</v>
      </c>
      <c r="G22" s="73">
        <v>211</v>
      </c>
      <c r="H22" s="73">
        <f t="shared" si="7"/>
        <v>2820</v>
      </c>
      <c r="I22" s="75">
        <f t="shared" si="8"/>
        <v>7440</v>
      </c>
      <c r="J22" s="5"/>
      <c r="K22" s="74" t="s">
        <v>193</v>
      </c>
      <c r="L22" s="72">
        <v>2.26</v>
      </c>
      <c r="M22" s="73">
        <v>46</v>
      </c>
      <c r="N22" s="73">
        <f t="shared" si="0"/>
        <v>166</v>
      </c>
      <c r="O22" s="73">
        <v>82</v>
      </c>
      <c r="P22" s="73">
        <v>84</v>
      </c>
      <c r="Q22" s="73">
        <f t="shared" si="1"/>
        <v>20.353982300884958</v>
      </c>
      <c r="R22" s="75">
        <f t="shared" si="2"/>
        <v>73.45132743362832</v>
      </c>
      <c r="S22" s="5"/>
      <c r="T22" s="74" t="s">
        <v>200</v>
      </c>
      <c r="U22" s="72">
        <v>0.22</v>
      </c>
      <c r="V22" s="73">
        <v>522</v>
      </c>
      <c r="W22" s="73">
        <f t="shared" si="9"/>
        <v>1448</v>
      </c>
      <c r="X22" s="73">
        <v>709</v>
      </c>
      <c r="Y22" s="73">
        <v>739</v>
      </c>
      <c r="Z22" s="73">
        <f t="shared" si="4"/>
        <v>2372.7272727272725</v>
      </c>
      <c r="AA22" s="75">
        <f aca="true" t="shared" si="13" ref="AA22:AA50">W22/U22</f>
        <v>6581.818181818182</v>
      </c>
      <c r="AB22" s="629" t="s">
        <v>591</v>
      </c>
      <c r="AC22" s="629"/>
      <c r="AD22" s="288">
        <v>313.3</v>
      </c>
      <c r="AE22" s="79">
        <f>D5+M5+M17+M25+M35+M41+V5+V18+V35+V42+M37</f>
        <v>30936</v>
      </c>
      <c r="AF22" s="79">
        <f>E5+N5+N17+N25+N35+N41+W5+W18+W35+W42+N37</f>
        <v>94009</v>
      </c>
      <c r="AG22" s="79">
        <f>F5+O5+O17+O25+O35+O41+X5+X18+X35+X42+O37</f>
        <v>46178</v>
      </c>
      <c r="AH22" s="79">
        <f>G5+P5+P17+P25+P35+P41+Y5+Y18+Y35+Y42+P37</f>
        <v>47831</v>
      </c>
      <c r="AI22" s="288">
        <f>AE22/AD22</f>
        <v>98.74241940631981</v>
      </c>
      <c r="AJ22" s="289">
        <f>AF22/AD22</f>
        <v>300.0606447494414</v>
      </c>
    </row>
    <row r="23" spans="1:36" ht="15" customHeight="1">
      <c r="A23" s="5"/>
      <c r="B23" s="74" t="s">
        <v>160</v>
      </c>
      <c r="C23" s="72">
        <v>0.05</v>
      </c>
      <c r="D23" s="73">
        <v>117</v>
      </c>
      <c r="E23" s="73">
        <f t="shared" si="6"/>
        <v>311</v>
      </c>
      <c r="F23" s="73">
        <v>146</v>
      </c>
      <c r="G23" s="73">
        <v>165</v>
      </c>
      <c r="H23" s="73">
        <f t="shared" si="7"/>
        <v>2340</v>
      </c>
      <c r="I23" s="75">
        <f t="shared" si="8"/>
        <v>6220</v>
      </c>
      <c r="J23" s="5"/>
      <c r="K23" s="74" t="s">
        <v>196</v>
      </c>
      <c r="L23" s="72">
        <v>5.76</v>
      </c>
      <c r="M23" s="73">
        <v>225</v>
      </c>
      <c r="N23" s="73">
        <f t="shared" si="0"/>
        <v>767</v>
      </c>
      <c r="O23" s="73">
        <v>377</v>
      </c>
      <c r="P23" s="73">
        <v>390</v>
      </c>
      <c r="Q23" s="73">
        <f>M23/L23</f>
        <v>39.0625</v>
      </c>
      <c r="R23" s="75">
        <f>N23/L23</f>
        <v>133.15972222222223</v>
      </c>
      <c r="S23" s="5"/>
      <c r="T23" s="74" t="s">
        <v>203</v>
      </c>
      <c r="U23" s="72">
        <v>0.24</v>
      </c>
      <c r="V23" s="73">
        <v>491</v>
      </c>
      <c r="W23" s="73">
        <f t="shared" si="9"/>
        <v>1395</v>
      </c>
      <c r="X23" s="73">
        <v>702</v>
      </c>
      <c r="Y23" s="73">
        <v>693</v>
      </c>
      <c r="Z23" s="73">
        <f t="shared" si="4"/>
        <v>2045.8333333333335</v>
      </c>
      <c r="AA23" s="75">
        <f t="shared" si="13"/>
        <v>5812.5</v>
      </c>
      <c r="AB23" s="628" t="s">
        <v>590</v>
      </c>
      <c r="AC23" s="628"/>
      <c r="AD23" s="298">
        <v>177.32</v>
      </c>
      <c r="AE23" s="286">
        <f>AE5+AE10+AE14+AE17</f>
        <v>2901</v>
      </c>
      <c r="AF23" s="286">
        <f>AF5+AF10+AF14+AF17</f>
        <v>10139</v>
      </c>
      <c r="AG23" s="286">
        <f>AG5+AG10+AG14+AG17</f>
        <v>5071</v>
      </c>
      <c r="AH23" s="286">
        <f>AH5+AH10+AH14+AH17</f>
        <v>5068</v>
      </c>
      <c r="AI23" s="298">
        <f>AE23/AD23</f>
        <v>16.36025265057523</v>
      </c>
      <c r="AJ23" s="299">
        <f>AF23/AD23</f>
        <v>57.179111211369275</v>
      </c>
    </row>
    <row r="24" spans="1:36" ht="15" customHeight="1">
      <c r="A24" s="5"/>
      <c r="B24" s="74" t="s">
        <v>164</v>
      </c>
      <c r="C24" s="72">
        <v>0.07</v>
      </c>
      <c r="D24" s="73">
        <v>72</v>
      </c>
      <c r="E24" s="73">
        <f t="shared" si="6"/>
        <v>181</v>
      </c>
      <c r="F24" s="73">
        <v>87</v>
      </c>
      <c r="G24" s="73">
        <v>94</v>
      </c>
      <c r="H24" s="73">
        <f t="shared" si="7"/>
        <v>1028.5714285714284</v>
      </c>
      <c r="I24" s="75">
        <f t="shared" si="8"/>
        <v>2585.7142857142853</v>
      </c>
      <c r="J24" s="5"/>
      <c r="K24" s="74" t="s">
        <v>199</v>
      </c>
      <c r="L24" s="72">
        <v>11.31</v>
      </c>
      <c r="M24" s="73">
        <v>164</v>
      </c>
      <c r="N24" s="73">
        <f t="shared" si="0"/>
        <v>589</v>
      </c>
      <c r="O24" s="73">
        <v>297</v>
      </c>
      <c r="P24" s="73">
        <v>292</v>
      </c>
      <c r="Q24" s="73">
        <f t="shared" si="1"/>
        <v>14.500442086648983</v>
      </c>
      <c r="R24" s="75">
        <f t="shared" si="2"/>
        <v>52.07780725022104</v>
      </c>
      <c r="S24" s="5"/>
      <c r="T24" s="74" t="s">
        <v>206</v>
      </c>
      <c r="U24" s="72">
        <v>0.23</v>
      </c>
      <c r="V24" s="73">
        <v>595</v>
      </c>
      <c r="W24" s="73">
        <f t="shared" si="9"/>
        <v>1558</v>
      </c>
      <c r="X24" s="73">
        <v>798</v>
      </c>
      <c r="Y24" s="73">
        <v>760</v>
      </c>
      <c r="Z24" s="73">
        <f t="shared" si="4"/>
        <v>2586.9565217391305</v>
      </c>
      <c r="AA24" s="75">
        <f t="shared" si="13"/>
        <v>6773.913043478261</v>
      </c>
      <c r="AB24" s="617" t="s">
        <v>592</v>
      </c>
      <c r="AC24" s="618"/>
      <c r="AD24" s="440">
        <f>AD22+AD23</f>
        <v>490.62</v>
      </c>
      <c r="AE24" s="300">
        <f>AE22+AE23</f>
        <v>33837</v>
      </c>
      <c r="AF24" s="300">
        <f>AF22+AF23</f>
        <v>104148</v>
      </c>
      <c r="AG24" s="300">
        <f>AG22+AG23</f>
        <v>51249</v>
      </c>
      <c r="AH24" s="300">
        <f>AH22+AH23</f>
        <v>52899</v>
      </c>
      <c r="AI24" s="298">
        <f>AE24/AD24</f>
        <v>68.96783661489543</v>
      </c>
      <c r="AJ24" s="299">
        <f>AF24/AD24</f>
        <v>212.2783416901064</v>
      </c>
    </row>
    <row r="25" spans="1:27" ht="15" customHeight="1">
      <c r="A25" s="5"/>
      <c r="B25" s="74" t="s">
        <v>168</v>
      </c>
      <c r="C25" s="72">
        <v>0.19</v>
      </c>
      <c r="D25" s="73">
        <v>276</v>
      </c>
      <c r="E25" s="73">
        <f t="shared" si="6"/>
        <v>650</v>
      </c>
      <c r="F25" s="73">
        <v>318</v>
      </c>
      <c r="G25" s="73">
        <v>332</v>
      </c>
      <c r="H25" s="73">
        <f t="shared" si="7"/>
        <v>1452.6315789473683</v>
      </c>
      <c r="I25" s="75">
        <f t="shared" si="8"/>
        <v>3421.0526315789475</v>
      </c>
      <c r="J25" s="629" t="s">
        <v>202</v>
      </c>
      <c r="K25" s="619"/>
      <c r="L25" s="70">
        <v>16.28</v>
      </c>
      <c r="M25" s="71">
        <f>SUM(M26:M27,M28:M34)</f>
        <v>3788</v>
      </c>
      <c r="N25" s="71">
        <f>SUM(N26:N27,N28:N34)</f>
        <v>11657</v>
      </c>
      <c r="O25" s="71">
        <f>SUM(O26:O27,O28:O34)</f>
        <v>5721</v>
      </c>
      <c r="P25" s="71">
        <f>SUM(P26:P27,P28:P34)</f>
        <v>5936</v>
      </c>
      <c r="Q25" s="71">
        <f t="shared" si="1"/>
        <v>232.67813267813267</v>
      </c>
      <c r="R25" s="293">
        <f t="shared" si="2"/>
        <v>716.031941031941</v>
      </c>
      <c r="S25" s="5"/>
      <c r="T25" s="74" t="s">
        <v>209</v>
      </c>
      <c r="U25" s="72">
        <v>0.23</v>
      </c>
      <c r="V25" s="73">
        <v>575</v>
      </c>
      <c r="W25" s="73">
        <f t="shared" si="9"/>
        <v>1416</v>
      </c>
      <c r="X25" s="73">
        <v>703</v>
      </c>
      <c r="Y25" s="73">
        <v>713</v>
      </c>
      <c r="Z25" s="73">
        <f t="shared" si="4"/>
        <v>2500</v>
      </c>
      <c r="AA25" s="75">
        <f t="shared" si="13"/>
        <v>6156.521739130434</v>
      </c>
    </row>
    <row r="26" spans="1:27" ht="15" customHeight="1">
      <c r="A26" s="5"/>
      <c r="B26" s="74" t="s">
        <v>171</v>
      </c>
      <c r="C26" s="72">
        <v>0.22</v>
      </c>
      <c r="D26" s="73">
        <v>215</v>
      </c>
      <c r="E26" s="73">
        <f t="shared" si="6"/>
        <v>498</v>
      </c>
      <c r="F26" s="73">
        <v>209</v>
      </c>
      <c r="G26" s="73">
        <v>289</v>
      </c>
      <c r="H26" s="73">
        <f t="shared" si="7"/>
        <v>977.2727272727273</v>
      </c>
      <c r="I26" s="75">
        <f t="shared" si="8"/>
        <v>2263.6363636363635</v>
      </c>
      <c r="J26" s="5"/>
      <c r="K26" s="74" t="s">
        <v>205</v>
      </c>
      <c r="L26" s="72">
        <v>2.41</v>
      </c>
      <c r="M26" s="73">
        <v>542</v>
      </c>
      <c r="N26" s="73">
        <f aca="true" t="shared" si="14" ref="N26:N36">SUM(O26:P26)</f>
        <v>1653</v>
      </c>
      <c r="O26" s="73">
        <v>809</v>
      </c>
      <c r="P26" s="73">
        <v>844</v>
      </c>
      <c r="Q26" s="73">
        <f t="shared" si="1"/>
        <v>224.89626556016597</v>
      </c>
      <c r="R26" s="75">
        <f t="shared" si="2"/>
        <v>685.8921161825725</v>
      </c>
      <c r="S26" s="5"/>
      <c r="T26" s="74" t="s">
        <v>94</v>
      </c>
      <c r="U26" s="72">
        <v>0.18</v>
      </c>
      <c r="V26" s="73">
        <v>322</v>
      </c>
      <c r="W26" s="73">
        <f t="shared" si="9"/>
        <v>896</v>
      </c>
      <c r="X26" s="76">
        <v>451</v>
      </c>
      <c r="Y26" s="76">
        <v>445</v>
      </c>
      <c r="Z26" s="73">
        <f t="shared" si="4"/>
        <v>1788.888888888889</v>
      </c>
      <c r="AA26" s="77">
        <f t="shared" si="13"/>
        <v>4977.777777777778</v>
      </c>
    </row>
    <row r="27" spans="1:27" ht="15" customHeight="1">
      <c r="A27" s="5"/>
      <c r="B27" s="74" t="s">
        <v>175</v>
      </c>
      <c r="C27" s="72">
        <v>0.06</v>
      </c>
      <c r="D27" s="73">
        <v>82</v>
      </c>
      <c r="E27" s="73">
        <f t="shared" si="6"/>
        <v>216</v>
      </c>
      <c r="F27" s="73">
        <v>103</v>
      </c>
      <c r="G27" s="73">
        <v>113</v>
      </c>
      <c r="H27" s="73">
        <f t="shared" si="7"/>
        <v>1366.6666666666667</v>
      </c>
      <c r="I27" s="75">
        <f t="shared" si="8"/>
        <v>3600</v>
      </c>
      <c r="J27" s="5"/>
      <c r="K27" s="74" t="s">
        <v>208</v>
      </c>
      <c r="L27" s="72">
        <v>2.77</v>
      </c>
      <c r="M27" s="73">
        <v>1251</v>
      </c>
      <c r="N27" s="73">
        <f t="shared" si="14"/>
        <v>3541</v>
      </c>
      <c r="O27" s="73">
        <v>1741</v>
      </c>
      <c r="P27" s="73">
        <v>1800</v>
      </c>
      <c r="Q27" s="73">
        <f t="shared" si="1"/>
        <v>451.6245487364621</v>
      </c>
      <c r="R27" s="75">
        <f t="shared" si="2"/>
        <v>1278.3393501805053</v>
      </c>
      <c r="S27" s="5"/>
      <c r="T27" s="74" t="s">
        <v>97</v>
      </c>
      <c r="U27" s="72">
        <v>0.23</v>
      </c>
      <c r="V27" s="73">
        <v>374</v>
      </c>
      <c r="W27" s="73">
        <f t="shared" si="9"/>
        <v>985</v>
      </c>
      <c r="X27" s="76">
        <v>509</v>
      </c>
      <c r="Y27" s="76">
        <v>476</v>
      </c>
      <c r="Z27" s="73">
        <f t="shared" si="4"/>
        <v>1626.086956521739</v>
      </c>
      <c r="AA27" s="77">
        <f t="shared" si="13"/>
        <v>4282.608695652174</v>
      </c>
    </row>
    <row r="28" spans="1:27" ht="15" customHeight="1">
      <c r="A28" s="5"/>
      <c r="B28" s="74" t="s">
        <v>179</v>
      </c>
      <c r="C28" s="72">
        <v>0.14</v>
      </c>
      <c r="D28" s="73">
        <v>147</v>
      </c>
      <c r="E28" s="73">
        <f t="shared" si="6"/>
        <v>377</v>
      </c>
      <c r="F28" s="73">
        <v>187</v>
      </c>
      <c r="G28" s="73">
        <v>190</v>
      </c>
      <c r="H28" s="73">
        <f t="shared" si="7"/>
        <v>1050</v>
      </c>
      <c r="I28" s="75">
        <f t="shared" si="8"/>
        <v>2692.8571428571427</v>
      </c>
      <c r="J28" s="5"/>
      <c r="K28" s="74" t="s">
        <v>93</v>
      </c>
      <c r="L28" s="72">
        <v>2.89</v>
      </c>
      <c r="M28" s="73">
        <v>887</v>
      </c>
      <c r="N28" s="73">
        <f t="shared" si="14"/>
        <v>2776</v>
      </c>
      <c r="O28" s="73">
        <v>1319</v>
      </c>
      <c r="P28" s="73">
        <v>1457</v>
      </c>
      <c r="Q28" s="73">
        <f aca="true" t="shared" si="15" ref="Q28:Q45">M28/L28</f>
        <v>306.9204152249135</v>
      </c>
      <c r="R28" s="75">
        <f aca="true" t="shared" si="16" ref="R28:R45">N28/L28</f>
        <v>960.553633217993</v>
      </c>
      <c r="T28" s="74" t="s">
        <v>399</v>
      </c>
      <c r="U28" s="72">
        <v>0.13</v>
      </c>
      <c r="V28" s="73">
        <v>188</v>
      </c>
      <c r="W28" s="73">
        <f t="shared" si="9"/>
        <v>505</v>
      </c>
      <c r="X28" s="76">
        <v>247</v>
      </c>
      <c r="Y28" s="76">
        <v>258</v>
      </c>
      <c r="Z28" s="73">
        <f t="shared" si="4"/>
        <v>1446.1538461538462</v>
      </c>
      <c r="AA28" s="77">
        <f t="shared" si="13"/>
        <v>3884.6153846153843</v>
      </c>
    </row>
    <row r="29" spans="1:27" ht="15" customHeight="1">
      <c r="A29" s="5"/>
      <c r="B29" s="74" t="s">
        <v>183</v>
      </c>
      <c r="C29" s="72">
        <v>0.07</v>
      </c>
      <c r="D29" s="73">
        <v>116</v>
      </c>
      <c r="E29" s="73">
        <f t="shared" si="6"/>
        <v>337</v>
      </c>
      <c r="F29" s="73">
        <v>161</v>
      </c>
      <c r="G29" s="73">
        <v>176</v>
      </c>
      <c r="H29" s="73">
        <f t="shared" si="7"/>
        <v>1657.1428571428569</v>
      </c>
      <c r="I29" s="75">
        <f t="shared" si="8"/>
        <v>4814.285714285714</v>
      </c>
      <c r="J29" s="5"/>
      <c r="K29" s="74" t="s">
        <v>96</v>
      </c>
      <c r="L29" s="72">
        <v>3.56</v>
      </c>
      <c r="M29" s="73">
        <v>164</v>
      </c>
      <c r="N29" s="73">
        <f t="shared" si="14"/>
        <v>615</v>
      </c>
      <c r="O29" s="73">
        <v>305</v>
      </c>
      <c r="P29" s="73">
        <v>310</v>
      </c>
      <c r="Q29" s="73">
        <f t="shared" si="15"/>
        <v>46.067415730337075</v>
      </c>
      <c r="R29" s="75">
        <f t="shared" si="16"/>
        <v>172.75280898876403</v>
      </c>
      <c r="T29" s="74" t="s">
        <v>400</v>
      </c>
      <c r="U29" s="72">
        <v>0.14</v>
      </c>
      <c r="V29" s="73">
        <v>201</v>
      </c>
      <c r="W29" s="73">
        <f t="shared" si="9"/>
        <v>499</v>
      </c>
      <c r="X29" s="76">
        <v>250</v>
      </c>
      <c r="Y29" s="76">
        <v>249</v>
      </c>
      <c r="Z29" s="73">
        <f t="shared" si="4"/>
        <v>1435.7142857142856</v>
      </c>
      <c r="AA29" s="77">
        <f t="shared" si="13"/>
        <v>3564.2857142857138</v>
      </c>
    </row>
    <row r="30" spans="1:27" ht="15" customHeight="1">
      <c r="A30" s="5"/>
      <c r="B30" s="74" t="s">
        <v>186</v>
      </c>
      <c r="C30" s="72">
        <v>0.03</v>
      </c>
      <c r="D30" s="73">
        <v>64</v>
      </c>
      <c r="E30" s="73">
        <f t="shared" si="6"/>
        <v>188</v>
      </c>
      <c r="F30" s="73">
        <v>86</v>
      </c>
      <c r="G30" s="73">
        <v>102</v>
      </c>
      <c r="H30" s="73">
        <f t="shared" si="7"/>
        <v>2133.3333333333335</v>
      </c>
      <c r="I30" s="75">
        <f t="shared" si="8"/>
        <v>6266.666666666667</v>
      </c>
      <c r="J30" s="5"/>
      <c r="K30" s="74" t="s">
        <v>99</v>
      </c>
      <c r="L30" s="72">
        <v>0.67</v>
      </c>
      <c r="M30" s="73">
        <v>129</v>
      </c>
      <c r="N30" s="73">
        <f t="shared" si="14"/>
        <v>459</v>
      </c>
      <c r="O30" s="73">
        <v>226</v>
      </c>
      <c r="P30" s="73">
        <v>233</v>
      </c>
      <c r="Q30" s="73">
        <f t="shared" si="15"/>
        <v>192.53731343283582</v>
      </c>
      <c r="R30" s="75">
        <f t="shared" si="16"/>
        <v>685.0746268656716</v>
      </c>
      <c r="T30" s="74" t="s">
        <v>401</v>
      </c>
      <c r="U30" s="72">
        <v>0.31</v>
      </c>
      <c r="V30" s="73">
        <v>556</v>
      </c>
      <c r="W30" s="73">
        <f t="shared" si="9"/>
        <v>1736</v>
      </c>
      <c r="X30" s="76">
        <v>847</v>
      </c>
      <c r="Y30" s="76">
        <v>889</v>
      </c>
      <c r="Z30" s="73">
        <f t="shared" si="4"/>
        <v>1793.5483870967741</v>
      </c>
      <c r="AA30" s="77">
        <f t="shared" si="13"/>
        <v>5600</v>
      </c>
    </row>
    <row r="31" spans="1:27" ht="15" customHeight="1">
      <c r="A31" s="5"/>
      <c r="B31" s="74" t="s">
        <v>189</v>
      </c>
      <c r="C31" s="72">
        <v>0.07</v>
      </c>
      <c r="D31" s="73">
        <v>79</v>
      </c>
      <c r="E31" s="73">
        <f t="shared" si="6"/>
        <v>224</v>
      </c>
      <c r="F31" s="73">
        <v>98</v>
      </c>
      <c r="G31" s="73">
        <v>126</v>
      </c>
      <c r="H31" s="73">
        <f t="shared" si="7"/>
        <v>1128.5714285714284</v>
      </c>
      <c r="I31" s="75">
        <f t="shared" si="8"/>
        <v>3199.9999999999995</v>
      </c>
      <c r="J31" s="5"/>
      <c r="K31" s="74" t="s">
        <v>103</v>
      </c>
      <c r="L31" s="72">
        <v>1.55</v>
      </c>
      <c r="M31" s="73">
        <v>34</v>
      </c>
      <c r="N31" s="73">
        <f t="shared" si="14"/>
        <v>131</v>
      </c>
      <c r="O31" s="73">
        <v>68</v>
      </c>
      <c r="P31" s="73">
        <v>63</v>
      </c>
      <c r="Q31" s="73">
        <f t="shared" si="15"/>
        <v>21.93548387096774</v>
      </c>
      <c r="R31" s="75">
        <f t="shared" si="16"/>
        <v>84.51612903225806</v>
      </c>
      <c r="T31" s="74" t="s">
        <v>402</v>
      </c>
      <c r="U31" s="72">
        <v>0.22</v>
      </c>
      <c r="V31" s="73">
        <v>389</v>
      </c>
      <c r="W31" s="73">
        <f t="shared" si="9"/>
        <v>1186</v>
      </c>
      <c r="X31" s="76">
        <v>592</v>
      </c>
      <c r="Y31" s="76">
        <v>594</v>
      </c>
      <c r="Z31" s="73">
        <f t="shared" si="4"/>
        <v>1768.1818181818182</v>
      </c>
      <c r="AA31" s="77">
        <f t="shared" si="13"/>
        <v>5390.909090909091</v>
      </c>
    </row>
    <row r="32" spans="1:27" ht="15" customHeight="1">
      <c r="A32" s="5"/>
      <c r="B32" s="74" t="s">
        <v>192</v>
      </c>
      <c r="C32" s="72">
        <v>0.04</v>
      </c>
      <c r="D32" s="73">
        <v>137</v>
      </c>
      <c r="E32" s="73">
        <f t="shared" si="6"/>
        <v>299</v>
      </c>
      <c r="F32" s="73">
        <v>139</v>
      </c>
      <c r="G32" s="73">
        <v>160</v>
      </c>
      <c r="H32" s="73">
        <f t="shared" si="7"/>
        <v>3425</v>
      </c>
      <c r="I32" s="75">
        <f t="shared" si="8"/>
        <v>7475</v>
      </c>
      <c r="J32" s="5"/>
      <c r="K32" s="74" t="s">
        <v>107</v>
      </c>
      <c r="L32" s="72">
        <v>1.01</v>
      </c>
      <c r="M32" s="73">
        <v>105</v>
      </c>
      <c r="N32" s="73">
        <f t="shared" si="14"/>
        <v>385</v>
      </c>
      <c r="O32" s="73">
        <v>203</v>
      </c>
      <c r="P32" s="73">
        <v>182</v>
      </c>
      <c r="Q32" s="73">
        <f t="shared" si="15"/>
        <v>103.96039603960396</v>
      </c>
      <c r="R32" s="75">
        <f t="shared" si="16"/>
        <v>381.18811881188117</v>
      </c>
      <c r="T32" s="74" t="s">
        <v>403</v>
      </c>
      <c r="U32" s="72">
        <v>0.19</v>
      </c>
      <c r="V32" s="73">
        <v>446</v>
      </c>
      <c r="W32" s="73">
        <f t="shared" si="9"/>
        <v>1181</v>
      </c>
      <c r="X32" s="76">
        <v>614</v>
      </c>
      <c r="Y32" s="76">
        <v>567</v>
      </c>
      <c r="Z32" s="73">
        <f t="shared" si="4"/>
        <v>2347.3684210526317</v>
      </c>
      <c r="AA32" s="77">
        <f t="shared" si="13"/>
        <v>6215.789473684211</v>
      </c>
    </row>
    <row r="33" spans="1:27" ht="15" customHeight="1">
      <c r="A33" s="5"/>
      <c r="B33" s="74" t="s">
        <v>195</v>
      </c>
      <c r="C33" s="72">
        <v>0.01</v>
      </c>
      <c r="D33" s="73">
        <v>25</v>
      </c>
      <c r="E33" s="73">
        <f t="shared" si="6"/>
        <v>53</v>
      </c>
      <c r="F33" s="73">
        <v>25</v>
      </c>
      <c r="G33" s="73">
        <v>28</v>
      </c>
      <c r="H33" s="73">
        <f t="shared" si="7"/>
        <v>2500</v>
      </c>
      <c r="I33" s="75">
        <f t="shared" si="8"/>
        <v>5300</v>
      </c>
      <c r="J33" s="5"/>
      <c r="K33" s="74" t="s">
        <v>111</v>
      </c>
      <c r="L33" s="72">
        <v>1.13</v>
      </c>
      <c r="M33" s="73">
        <v>133</v>
      </c>
      <c r="N33" s="73">
        <f t="shared" si="14"/>
        <v>511</v>
      </c>
      <c r="O33" s="73">
        <v>254</v>
      </c>
      <c r="P33" s="73">
        <v>257</v>
      </c>
      <c r="Q33" s="73">
        <f t="shared" si="15"/>
        <v>117.6991150442478</v>
      </c>
      <c r="R33" s="75">
        <f t="shared" si="16"/>
        <v>452.212389380531</v>
      </c>
      <c r="T33" s="74" t="s">
        <v>404</v>
      </c>
      <c r="U33" s="72">
        <v>0.13</v>
      </c>
      <c r="V33" s="73">
        <v>179</v>
      </c>
      <c r="W33" s="73">
        <f t="shared" si="9"/>
        <v>501</v>
      </c>
      <c r="X33" s="76">
        <v>238</v>
      </c>
      <c r="Y33" s="76">
        <v>263</v>
      </c>
      <c r="Z33" s="73">
        <f t="shared" si="4"/>
        <v>1376.923076923077</v>
      </c>
      <c r="AA33" s="77">
        <f t="shared" si="13"/>
        <v>3853.846153846154</v>
      </c>
    </row>
    <row r="34" spans="1:27" ht="15" customHeight="1">
      <c r="A34" s="5"/>
      <c r="B34" s="74" t="s">
        <v>198</v>
      </c>
      <c r="C34" s="72">
        <v>0.19</v>
      </c>
      <c r="D34" s="73">
        <v>257</v>
      </c>
      <c r="E34" s="73">
        <f t="shared" si="6"/>
        <v>770</v>
      </c>
      <c r="F34" s="73">
        <v>377</v>
      </c>
      <c r="G34" s="73">
        <v>393</v>
      </c>
      <c r="H34" s="73">
        <f t="shared" si="7"/>
        <v>1352.6315789473683</v>
      </c>
      <c r="I34" s="75">
        <f t="shared" si="8"/>
        <v>4052.6315789473683</v>
      </c>
      <c r="J34" s="5"/>
      <c r="K34" s="74" t="s">
        <v>114</v>
      </c>
      <c r="L34" s="72">
        <v>0.29</v>
      </c>
      <c r="M34" s="73">
        <v>543</v>
      </c>
      <c r="N34" s="73">
        <f t="shared" si="14"/>
        <v>1586</v>
      </c>
      <c r="O34" s="73">
        <v>796</v>
      </c>
      <c r="P34" s="73">
        <v>790</v>
      </c>
      <c r="Q34" s="73">
        <f t="shared" si="15"/>
        <v>1872.4137931034484</v>
      </c>
      <c r="R34" s="75">
        <f t="shared" si="16"/>
        <v>5468.9655172413795</v>
      </c>
      <c r="T34" s="74" t="s">
        <v>405</v>
      </c>
      <c r="U34" s="72">
        <v>0.23</v>
      </c>
      <c r="V34" s="73">
        <v>255</v>
      </c>
      <c r="W34" s="73">
        <f t="shared" si="9"/>
        <v>767</v>
      </c>
      <c r="X34" s="76">
        <v>361</v>
      </c>
      <c r="Y34" s="76">
        <v>406</v>
      </c>
      <c r="Z34" s="73">
        <f t="shared" si="4"/>
        <v>1108.695652173913</v>
      </c>
      <c r="AA34" s="77">
        <f t="shared" si="13"/>
        <v>3334.782608695652</v>
      </c>
    </row>
    <row r="35" spans="1:27" ht="15" customHeight="1">
      <c r="A35" s="5"/>
      <c r="B35" s="74" t="s">
        <v>201</v>
      </c>
      <c r="C35" s="72">
        <v>0.08</v>
      </c>
      <c r="D35" s="73">
        <v>173</v>
      </c>
      <c r="E35" s="73">
        <f t="shared" si="6"/>
        <v>456</v>
      </c>
      <c r="F35" s="73">
        <v>218</v>
      </c>
      <c r="G35" s="73">
        <v>238</v>
      </c>
      <c r="H35" s="73">
        <f t="shared" si="7"/>
        <v>2162.5</v>
      </c>
      <c r="I35" s="75">
        <f t="shared" si="8"/>
        <v>5700</v>
      </c>
      <c r="J35" s="629" t="s">
        <v>118</v>
      </c>
      <c r="K35" s="619"/>
      <c r="L35" s="70">
        <v>28.53</v>
      </c>
      <c r="M35" s="71">
        <v>653</v>
      </c>
      <c r="N35" s="71">
        <f t="shared" si="14"/>
        <v>2145</v>
      </c>
      <c r="O35" s="71">
        <v>1036</v>
      </c>
      <c r="P35" s="71">
        <v>1109</v>
      </c>
      <c r="Q35" s="71">
        <f t="shared" si="15"/>
        <v>22.888187872415</v>
      </c>
      <c r="R35" s="293">
        <f t="shared" si="16"/>
        <v>75.18401682439537</v>
      </c>
      <c r="S35" s="629" t="s">
        <v>123</v>
      </c>
      <c r="T35" s="619"/>
      <c r="U35" s="70">
        <v>30.02</v>
      </c>
      <c r="V35" s="71">
        <f>SUM(V36:V41)</f>
        <v>1047</v>
      </c>
      <c r="W35" s="71">
        <f t="shared" si="9"/>
        <v>3580</v>
      </c>
      <c r="X35" s="79">
        <f>SUM(X36:X41)</f>
        <v>1780</v>
      </c>
      <c r="Y35" s="79">
        <f>SUM(Y36:Y41)</f>
        <v>1800</v>
      </c>
      <c r="Z35" s="79">
        <f aca="true" t="shared" si="17" ref="Z35:Z50">V35/U35</f>
        <v>34.87674883411059</v>
      </c>
      <c r="AA35" s="80">
        <f t="shared" si="13"/>
        <v>119.25383077948035</v>
      </c>
    </row>
    <row r="36" spans="1:27" ht="15" customHeight="1">
      <c r="A36" s="5"/>
      <c r="B36" s="74" t="s">
        <v>204</v>
      </c>
      <c r="C36" s="72">
        <v>0.77</v>
      </c>
      <c r="D36" s="73">
        <v>770</v>
      </c>
      <c r="E36" s="73">
        <f t="shared" si="6"/>
        <v>2123</v>
      </c>
      <c r="F36" s="73">
        <v>1046</v>
      </c>
      <c r="G36" s="73">
        <v>1077</v>
      </c>
      <c r="H36" s="73">
        <f t="shared" si="7"/>
        <v>1000</v>
      </c>
      <c r="I36" s="75">
        <f t="shared" si="8"/>
        <v>2757.142857142857</v>
      </c>
      <c r="J36" s="5"/>
      <c r="K36" s="74" t="s">
        <v>122</v>
      </c>
      <c r="L36" s="72">
        <v>28.53</v>
      </c>
      <c r="M36" s="73">
        <v>653</v>
      </c>
      <c r="N36" s="73">
        <f t="shared" si="14"/>
        <v>2145</v>
      </c>
      <c r="O36" s="73">
        <v>1036</v>
      </c>
      <c r="P36" s="73">
        <v>1109</v>
      </c>
      <c r="Q36" s="73">
        <f t="shared" si="15"/>
        <v>22.888187872415</v>
      </c>
      <c r="R36" s="75">
        <f t="shared" si="16"/>
        <v>75.18401682439537</v>
      </c>
      <c r="S36" s="5"/>
      <c r="T36" s="74" t="s">
        <v>127</v>
      </c>
      <c r="U36" s="72">
        <v>0.54</v>
      </c>
      <c r="V36" s="73">
        <v>37</v>
      </c>
      <c r="W36" s="73">
        <f t="shared" si="9"/>
        <v>146</v>
      </c>
      <c r="X36" s="76">
        <v>68</v>
      </c>
      <c r="Y36" s="76">
        <v>78</v>
      </c>
      <c r="Z36" s="76">
        <f t="shared" si="17"/>
        <v>68.51851851851852</v>
      </c>
      <c r="AA36" s="77">
        <f t="shared" si="13"/>
        <v>270.3703703703704</v>
      </c>
    </row>
    <row r="37" spans="1:27" ht="15" customHeight="1">
      <c r="A37" s="5"/>
      <c r="B37" s="74" t="s">
        <v>207</v>
      </c>
      <c r="C37" s="72">
        <v>0.57</v>
      </c>
      <c r="D37" s="73">
        <v>996</v>
      </c>
      <c r="E37" s="73">
        <f t="shared" si="6"/>
        <v>2545</v>
      </c>
      <c r="F37" s="73">
        <v>1249</v>
      </c>
      <c r="G37" s="73">
        <v>1296</v>
      </c>
      <c r="H37" s="73">
        <f t="shared" si="7"/>
        <v>1747.3684210526317</v>
      </c>
      <c r="I37" s="75">
        <f t="shared" si="8"/>
        <v>4464.912280701755</v>
      </c>
      <c r="J37" s="629" t="s">
        <v>126</v>
      </c>
      <c r="K37" s="619"/>
      <c r="L37" s="70">
        <v>79.03</v>
      </c>
      <c r="M37" s="71">
        <f>SUM(M38:M40)</f>
        <v>370</v>
      </c>
      <c r="N37" s="71">
        <f>SUM(N38:N40)</f>
        <v>1187</v>
      </c>
      <c r="O37" s="71">
        <f>SUM(O38:O40)</f>
        <v>559</v>
      </c>
      <c r="P37" s="71">
        <f>SUM(P38:P40)</f>
        <v>628</v>
      </c>
      <c r="Q37" s="71">
        <f t="shared" si="15"/>
        <v>4.681766417816019</v>
      </c>
      <c r="R37" s="293">
        <f t="shared" si="16"/>
        <v>15.019612805263824</v>
      </c>
      <c r="S37" s="5"/>
      <c r="T37" s="74" t="s">
        <v>131</v>
      </c>
      <c r="U37" s="72">
        <v>1.36</v>
      </c>
      <c r="V37" s="73">
        <v>103</v>
      </c>
      <c r="W37" s="73">
        <f t="shared" si="9"/>
        <v>382</v>
      </c>
      <c r="X37" s="76">
        <v>206</v>
      </c>
      <c r="Y37" s="76">
        <v>176</v>
      </c>
      <c r="Z37" s="76">
        <f t="shared" si="17"/>
        <v>75.73529411764706</v>
      </c>
      <c r="AA37" s="77">
        <f t="shared" si="13"/>
        <v>280.88235294117646</v>
      </c>
    </row>
    <row r="38" spans="1:36" s="2" customFormat="1" ht="15" customHeight="1">
      <c r="A38" s="5"/>
      <c r="B38" s="74" t="s">
        <v>92</v>
      </c>
      <c r="C38" s="72">
        <v>0.22</v>
      </c>
      <c r="D38" s="73">
        <v>333</v>
      </c>
      <c r="E38" s="73">
        <f aca="true" t="shared" si="18" ref="E38:E47">SUM(F38:G38)</f>
        <v>935</v>
      </c>
      <c r="F38" s="73">
        <v>448</v>
      </c>
      <c r="G38" s="73">
        <v>487</v>
      </c>
      <c r="H38" s="73">
        <f t="shared" si="7"/>
        <v>1513.6363636363637</v>
      </c>
      <c r="I38" s="75">
        <f aca="true" t="shared" si="19" ref="I38:I47">E38/C38</f>
        <v>4250</v>
      </c>
      <c r="J38" s="5"/>
      <c r="K38" s="74" t="s">
        <v>130</v>
      </c>
      <c r="L38" s="72">
        <v>3.83</v>
      </c>
      <c r="M38" s="73">
        <v>36</v>
      </c>
      <c r="N38" s="73">
        <f>SUM(O38:P38)</f>
        <v>137</v>
      </c>
      <c r="O38" s="73">
        <v>64</v>
      </c>
      <c r="P38" s="73">
        <v>73</v>
      </c>
      <c r="Q38" s="73">
        <f t="shared" si="15"/>
        <v>9.39947780678851</v>
      </c>
      <c r="R38" s="75">
        <f t="shared" si="16"/>
        <v>35.77023498694517</v>
      </c>
      <c r="S38" s="5"/>
      <c r="T38" s="74" t="s">
        <v>135</v>
      </c>
      <c r="U38" s="72">
        <v>2.67</v>
      </c>
      <c r="V38" s="73">
        <v>131</v>
      </c>
      <c r="W38" s="73">
        <f t="shared" si="9"/>
        <v>439</v>
      </c>
      <c r="X38" s="76">
        <v>221</v>
      </c>
      <c r="Y38" s="76">
        <v>218</v>
      </c>
      <c r="Z38" s="76">
        <f t="shared" si="17"/>
        <v>49.06367041198502</v>
      </c>
      <c r="AA38" s="77">
        <f t="shared" si="13"/>
        <v>164.41947565543072</v>
      </c>
      <c r="AB38" s="4"/>
      <c r="AC38" s="4"/>
      <c r="AD38" s="4"/>
      <c r="AE38" s="4"/>
      <c r="AF38" s="4"/>
      <c r="AG38" s="4"/>
      <c r="AH38" s="4"/>
      <c r="AI38" s="4"/>
      <c r="AJ38" s="4"/>
    </row>
    <row r="39" spans="1:27" ht="15" customHeight="1">
      <c r="A39" s="5"/>
      <c r="B39" s="74" t="s">
        <v>95</v>
      </c>
      <c r="C39" s="72">
        <v>0.2</v>
      </c>
      <c r="D39" s="73">
        <v>253</v>
      </c>
      <c r="E39" s="73">
        <f t="shared" si="18"/>
        <v>647</v>
      </c>
      <c r="F39" s="73">
        <v>306</v>
      </c>
      <c r="G39" s="73">
        <v>341</v>
      </c>
      <c r="H39" s="73">
        <f t="shared" si="7"/>
        <v>1265</v>
      </c>
      <c r="I39" s="75">
        <f t="shared" si="19"/>
        <v>3235</v>
      </c>
      <c r="J39" s="5"/>
      <c r="K39" s="74" t="s">
        <v>134</v>
      </c>
      <c r="L39" s="72">
        <v>5.22</v>
      </c>
      <c r="M39" s="73">
        <v>49</v>
      </c>
      <c r="N39" s="73">
        <f>SUM(O39:P39)</f>
        <v>177</v>
      </c>
      <c r="O39" s="73">
        <v>83</v>
      </c>
      <c r="P39" s="73">
        <v>94</v>
      </c>
      <c r="Q39" s="73">
        <f t="shared" si="15"/>
        <v>9.386973180076629</v>
      </c>
      <c r="R39" s="75">
        <f t="shared" si="16"/>
        <v>33.9080459770115</v>
      </c>
      <c r="S39" s="5"/>
      <c r="T39" s="74" t="s">
        <v>139</v>
      </c>
      <c r="U39" s="72">
        <v>5.28</v>
      </c>
      <c r="V39" s="73">
        <v>416</v>
      </c>
      <c r="W39" s="73">
        <f t="shared" si="9"/>
        <v>1490</v>
      </c>
      <c r="X39" s="76">
        <v>736</v>
      </c>
      <c r="Y39" s="76">
        <v>754</v>
      </c>
      <c r="Z39" s="76">
        <f t="shared" si="17"/>
        <v>78.78787878787878</v>
      </c>
      <c r="AA39" s="77">
        <f t="shared" si="13"/>
        <v>282.1969696969697</v>
      </c>
    </row>
    <row r="40" spans="1:27" ht="15" customHeight="1">
      <c r="A40" s="5"/>
      <c r="B40" s="74" t="s">
        <v>98</v>
      </c>
      <c r="C40" s="72">
        <v>0.09</v>
      </c>
      <c r="D40" s="73">
        <v>111</v>
      </c>
      <c r="E40" s="73">
        <f t="shared" si="18"/>
        <v>282</v>
      </c>
      <c r="F40" s="73">
        <v>132</v>
      </c>
      <c r="G40" s="73">
        <v>150</v>
      </c>
      <c r="H40" s="73">
        <f t="shared" si="7"/>
        <v>1233.3333333333335</v>
      </c>
      <c r="I40" s="75">
        <f t="shared" si="19"/>
        <v>3133.3333333333335</v>
      </c>
      <c r="J40" s="5"/>
      <c r="K40" s="74" t="s">
        <v>138</v>
      </c>
      <c r="L40" s="72">
        <v>69.98</v>
      </c>
      <c r="M40" s="73">
        <v>285</v>
      </c>
      <c r="N40" s="73">
        <f>SUM(O40:P40)</f>
        <v>873</v>
      </c>
      <c r="O40" s="73">
        <v>412</v>
      </c>
      <c r="P40" s="73">
        <v>461</v>
      </c>
      <c r="Q40" s="73">
        <f t="shared" si="15"/>
        <v>4.072592169191197</v>
      </c>
      <c r="R40" s="75">
        <f t="shared" si="16"/>
        <v>12.474992855101457</v>
      </c>
      <c r="S40" s="5"/>
      <c r="T40" s="74" t="s">
        <v>143</v>
      </c>
      <c r="U40" s="72">
        <v>19.87</v>
      </c>
      <c r="V40" s="73">
        <v>181</v>
      </c>
      <c r="W40" s="73">
        <f t="shared" si="9"/>
        <v>595</v>
      </c>
      <c r="X40" s="76">
        <v>294</v>
      </c>
      <c r="Y40" s="76">
        <v>301</v>
      </c>
      <c r="Z40" s="76">
        <f t="shared" si="17"/>
        <v>9.109209864116758</v>
      </c>
      <c r="AA40" s="77">
        <f t="shared" si="13"/>
        <v>29.944640161046802</v>
      </c>
    </row>
    <row r="41" spans="1:27" ht="15" customHeight="1">
      <c r="A41" s="5"/>
      <c r="B41" s="74" t="s">
        <v>102</v>
      </c>
      <c r="C41" s="72">
        <v>1.56</v>
      </c>
      <c r="D41" s="73">
        <v>442</v>
      </c>
      <c r="E41" s="73">
        <f t="shared" si="18"/>
        <v>1238</v>
      </c>
      <c r="F41" s="73">
        <v>585</v>
      </c>
      <c r="G41" s="73">
        <v>653</v>
      </c>
      <c r="H41" s="73">
        <f t="shared" si="7"/>
        <v>283.3333333333333</v>
      </c>
      <c r="I41" s="75">
        <f t="shared" si="19"/>
        <v>793.5897435897435</v>
      </c>
      <c r="J41" s="629" t="s">
        <v>142</v>
      </c>
      <c r="K41" s="619"/>
      <c r="L41" s="70">
        <v>46.69</v>
      </c>
      <c r="M41" s="71">
        <f>SUM(M42:M45)</f>
        <v>685</v>
      </c>
      <c r="N41" s="71">
        <f>SUM(N42:N45)</f>
        <v>2393</v>
      </c>
      <c r="O41" s="71">
        <f>SUM(O42:O45)</f>
        <v>1174</v>
      </c>
      <c r="P41" s="71">
        <f>SUM(P42:P45)</f>
        <v>1219</v>
      </c>
      <c r="Q41" s="71">
        <f t="shared" si="15"/>
        <v>14.671235810666095</v>
      </c>
      <c r="R41" s="293">
        <f t="shared" si="16"/>
        <v>51.25294495609339</v>
      </c>
      <c r="S41" s="5"/>
      <c r="T41" s="74" t="s">
        <v>147</v>
      </c>
      <c r="U41" s="72">
        <v>0.3</v>
      </c>
      <c r="V41" s="73">
        <v>179</v>
      </c>
      <c r="W41" s="73">
        <f t="shared" si="9"/>
        <v>528</v>
      </c>
      <c r="X41" s="76">
        <v>255</v>
      </c>
      <c r="Y41" s="76">
        <v>273</v>
      </c>
      <c r="Z41" s="76">
        <f t="shared" si="17"/>
        <v>596.6666666666667</v>
      </c>
      <c r="AA41" s="77">
        <f t="shared" si="13"/>
        <v>1760</v>
      </c>
    </row>
    <row r="42" spans="1:27" ht="15" customHeight="1">
      <c r="A42" s="5"/>
      <c r="B42" s="74" t="s">
        <v>106</v>
      </c>
      <c r="C42" s="72">
        <v>1.93</v>
      </c>
      <c r="D42" s="73">
        <v>1068</v>
      </c>
      <c r="E42" s="73">
        <f t="shared" si="18"/>
        <v>3044</v>
      </c>
      <c r="F42" s="73">
        <v>1498</v>
      </c>
      <c r="G42" s="73">
        <v>1546</v>
      </c>
      <c r="H42" s="73">
        <f t="shared" si="7"/>
        <v>553.3678756476684</v>
      </c>
      <c r="I42" s="75">
        <f t="shared" si="19"/>
        <v>1577.2020725388602</v>
      </c>
      <c r="J42" s="5"/>
      <c r="K42" s="74" t="s">
        <v>146</v>
      </c>
      <c r="L42" s="72">
        <v>1.73</v>
      </c>
      <c r="M42" s="73">
        <v>47</v>
      </c>
      <c r="N42" s="73">
        <f>SUM(O42:P42)</f>
        <v>191</v>
      </c>
      <c r="O42" s="73">
        <v>97</v>
      </c>
      <c r="P42" s="73">
        <v>94</v>
      </c>
      <c r="Q42" s="73">
        <f t="shared" si="15"/>
        <v>27.167630057803468</v>
      </c>
      <c r="R42" s="75">
        <f t="shared" si="16"/>
        <v>110.40462427745665</v>
      </c>
      <c r="S42" s="630" t="s">
        <v>151</v>
      </c>
      <c r="T42" s="616"/>
      <c r="U42" s="70">
        <v>18.06</v>
      </c>
      <c r="V42" s="71">
        <f>SUM(V43:V50)</f>
        <v>1467</v>
      </c>
      <c r="W42" s="71">
        <f t="shared" si="9"/>
        <v>4998</v>
      </c>
      <c r="X42" s="79">
        <f>SUM(X43:X50)</f>
        <v>2473</v>
      </c>
      <c r="Y42" s="79">
        <f>SUM(Y43:Y50)</f>
        <v>2525</v>
      </c>
      <c r="Z42" s="79">
        <f t="shared" si="17"/>
        <v>81.22923588039868</v>
      </c>
      <c r="AA42" s="80">
        <f t="shared" si="13"/>
        <v>276.74418604651163</v>
      </c>
    </row>
    <row r="43" spans="1:27" ht="15" customHeight="1">
      <c r="A43" s="5"/>
      <c r="B43" s="74" t="s">
        <v>110</v>
      </c>
      <c r="C43" s="72">
        <v>0.95</v>
      </c>
      <c r="D43" s="73">
        <v>189</v>
      </c>
      <c r="E43" s="73">
        <f t="shared" si="18"/>
        <v>607</v>
      </c>
      <c r="F43" s="73">
        <v>290</v>
      </c>
      <c r="G43" s="73">
        <v>317</v>
      </c>
      <c r="H43" s="73">
        <f t="shared" si="7"/>
        <v>198.94736842105263</v>
      </c>
      <c r="I43" s="75">
        <f t="shared" si="19"/>
        <v>638.9473684210527</v>
      </c>
      <c r="J43" s="5"/>
      <c r="K43" s="74" t="s">
        <v>150</v>
      </c>
      <c r="L43" s="72">
        <v>10.61</v>
      </c>
      <c r="M43" s="73">
        <v>335</v>
      </c>
      <c r="N43" s="73">
        <f>SUM(O43:P43)</f>
        <v>1201</v>
      </c>
      <c r="O43" s="73">
        <v>591</v>
      </c>
      <c r="P43" s="73">
        <v>610</v>
      </c>
      <c r="Q43" s="73">
        <f t="shared" si="15"/>
        <v>31.57398680490104</v>
      </c>
      <c r="R43" s="75">
        <f t="shared" si="16"/>
        <v>113.19509896324223</v>
      </c>
      <c r="S43" s="5"/>
      <c r="T43" s="74" t="s">
        <v>155</v>
      </c>
      <c r="U43" s="72">
        <v>2.7</v>
      </c>
      <c r="V43" s="73">
        <v>509</v>
      </c>
      <c r="W43" s="73">
        <f t="shared" si="9"/>
        <v>1574</v>
      </c>
      <c r="X43" s="76">
        <v>765</v>
      </c>
      <c r="Y43" s="76">
        <v>809</v>
      </c>
      <c r="Z43" s="76">
        <f t="shared" si="17"/>
        <v>188.5185185185185</v>
      </c>
      <c r="AA43" s="77">
        <f t="shared" si="13"/>
        <v>582.9629629629629</v>
      </c>
    </row>
    <row r="44" spans="1:27" ht="15" customHeight="1">
      <c r="A44" s="5"/>
      <c r="B44" s="74" t="s">
        <v>113</v>
      </c>
      <c r="C44" s="72">
        <v>0.08</v>
      </c>
      <c r="D44" s="73">
        <v>103</v>
      </c>
      <c r="E44" s="73">
        <f t="shared" si="18"/>
        <v>305</v>
      </c>
      <c r="F44" s="73">
        <v>144</v>
      </c>
      <c r="G44" s="73">
        <v>161</v>
      </c>
      <c r="H44" s="73">
        <f t="shared" si="7"/>
        <v>1287.5</v>
      </c>
      <c r="I44" s="75">
        <f t="shared" si="19"/>
        <v>3812.5</v>
      </c>
      <c r="J44" s="5"/>
      <c r="K44" s="74" t="s">
        <v>154</v>
      </c>
      <c r="L44" s="72">
        <v>7</v>
      </c>
      <c r="M44" s="73">
        <v>116</v>
      </c>
      <c r="N44" s="73">
        <f>SUM(O44:P44)</f>
        <v>421</v>
      </c>
      <c r="O44" s="73">
        <v>196</v>
      </c>
      <c r="P44" s="73">
        <v>225</v>
      </c>
      <c r="Q44" s="73">
        <f t="shared" si="15"/>
        <v>16.571428571428573</v>
      </c>
      <c r="R44" s="75">
        <f t="shared" si="16"/>
        <v>60.142857142857146</v>
      </c>
      <c r="S44" s="5"/>
      <c r="T44" s="74" t="s">
        <v>159</v>
      </c>
      <c r="U44" s="72">
        <v>2.56</v>
      </c>
      <c r="V44" s="73">
        <v>198</v>
      </c>
      <c r="W44" s="73">
        <f t="shared" si="9"/>
        <v>671</v>
      </c>
      <c r="X44" s="76">
        <v>329</v>
      </c>
      <c r="Y44" s="76">
        <v>342</v>
      </c>
      <c r="Z44" s="76">
        <f t="shared" si="17"/>
        <v>77.34375</v>
      </c>
      <c r="AA44" s="77">
        <f t="shared" si="13"/>
        <v>262.109375</v>
      </c>
    </row>
    <row r="45" spans="1:27" ht="15" customHeight="1">
      <c r="A45" s="5"/>
      <c r="B45" s="74" t="s">
        <v>117</v>
      </c>
      <c r="C45" s="72">
        <v>0.12</v>
      </c>
      <c r="D45" s="73">
        <v>189</v>
      </c>
      <c r="E45" s="73">
        <f t="shared" si="18"/>
        <v>596</v>
      </c>
      <c r="F45" s="73">
        <v>265</v>
      </c>
      <c r="G45" s="73">
        <v>331</v>
      </c>
      <c r="H45" s="73">
        <f t="shared" si="7"/>
        <v>1575</v>
      </c>
      <c r="I45" s="75">
        <f t="shared" si="19"/>
        <v>4966.666666666667</v>
      </c>
      <c r="J45" s="5"/>
      <c r="K45" s="74" t="s">
        <v>158</v>
      </c>
      <c r="L45" s="72">
        <v>27.35</v>
      </c>
      <c r="M45" s="73">
        <v>187</v>
      </c>
      <c r="N45" s="73">
        <f>SUM(O45:P45)</f>
        <v>580</v>
      </c>
      <c r="O45" s="73">
        <v>290</v>
      </c>
      <c r="P45" s="73">
        <v>290</v>
      </c>
      <c r="Q45" s="73">
        <f t="shared" si="15"/>
        <v>6.837294332723949</v>
      </c>
      <c r="R45" s="75">
        <f t="shared" si="16"/>
        <v>21.206581352833638</v>
      </c>
      <c r="S45" s="5"/>
      <c r="T45" s="74" t="s">
        <v>163</v>
      </c>
      <c r="U45" s="72">
        <v>1.01</v>
      </c>
      <c r="V45" s="73">
        <v>43</v>
      </c>
      <c r="W45" s="73">
        <f t="shared" si="9"/>
        <v>194</v>
      </c>
      <c r="X45" s="76">
        <v>99</v>
      </c>
      <c r="Y45" s="76">
        <v>95</v>
      </c>
      <c r="Z45" s="76">
        <f t="shared" si="17"/>
        <v>42.57425742574257</v>
      </c>
      <c r="AA45" s="77">
        <f t="shared" si="13"/>
        <v>192.07920792079207</v>
      </c>
    </row>
    <row r="46" spans="1:27" ht="15" customHeight="1">
      <c r="A46" s="5"/>
      <c r="B46" s="74" t="s">
        <v>121</v>
      </c>
      <c r="C46" s="72">
        <v>0.11</v>
      </c>
      <c r="D46" s="73">
        <v>200</v>
      </c>
      <c r="E46" s="73">
        <f t="shared" si="18"/>
        <v>650</v>
      </c>
      <c r="F46" s="73">
        <v>315</v>
      </c>
      <c r="G46" s="73">
        <v>335</v>
      </c>
      <c r="H46" s="73">
        <f t="shared" si="7"/>
        <v>1818.1818181818182</v>
      </c>
      <c r="I46" s="75">
        <f t="shared" si="19"/>
        <v>5909.090909090909</v>
      </c>
      <c r="K46" s="158"/>
      <c r="L46" s="76"/>
      <c r="M46" s="76"/>
      <c r="N46" s="76"/>
      <c r="O46" s="76"/>
      <c r="P46" s="76"/>
      <c r="Q46" s="76"/>
      <c r="R46" s="77"/>
      <c r="S46" s="5"/>
      <c r="T46" s="74" t="s">
        <v>167</v>
      </c>
      <c r="U46" s="72">
        <v>1.9</v>
      </c>
      <c r="V46" s="73">
        <v>111</v>
      </c>
      <c r="W46" s="73">
        <f t="shared" si="9"/>
        <v>425</v>
      </c>
      <c r="X46" s="76">
        <v>224</v>
      </c>
      <c r="Y46" s="76">
        <v>201</v>
      </c>
      <c r="Z46" s="76">
        <f t="shared" si="17"/>
        <v>58.42105263157895</v>
      </c>
      <c r="AA46" s="77">
        <f t="shared" si="13"/>
        <v>223.6842105263158</v>
      </c>
    </row>
    <row r="47" spans="1:27" ht="15" customHeight="1">
      <c r="A47" s="5"/>
      <c r="B47" s="74" t="s">
        <v>125</v>
      </c>
      <c r="C47" s="72">
        <v>0.08</v>
      </c>
      <c r="D47" s="73">
        <v>129</v>
      </c>
      <c r="E47" s="73">
        <f t="shared" si="18"/>
        <v>398</v>
      </c>
      <c r="F47" s="73">
        <v>198</v>
      </c>
      <c r="G47" s="73">
        <v>200</v>
      </c>
      <c r="H47" s="73">
        <f t="shared" si="7"/>
        <v>1612.5</v>
      </c>
      <c r="I47" s="75">
        <f t="shared" si="19"/>
        <v>4975</v>
      </c>
      <c r="K47" s="158"/>
      <c r="L47" s="76"/>
      <c r="M47" s="76"/>
      <c r="N47" s="76"/>
      <c r="O47" s="76"/>
      <c r="P47" s="76"/>
      <c r="Q47" s="76"/>
      <c r="R47" s="77"/>
      <c r="S47" s="5"/>
      <c r="T47" s="74" t="s">
        <v>170</v>
      </c>
      <c r="U47" s="72">
        <v>1.92</v>
      </c>
      <c r="V47" s="73">
        <v>136</v>
      </c>
      <c r="W47" s="73">
        <f t="shared" si="9"/>
        <v>484</v>
      </c>
      <c r="X47" s="76">
        <v>233</v>
      </c>
      <c r="Y47" s="76">
        <v>251</v>
      </c>
      <c r="Z47" s="76">
        <f t="shared" si="17"/>
        <v>70.83333333333334</v>
      </c>
      <c r="AA47" s="77">
        <f t="shared" si="13"/>
        <v>252.08333333333334</v>
      </c>
    </row>
    <row r="48" spans="2:27" ht="15" customHeight="1">
      <c r="B48" s="158"/>
      <c r="C48" s="76"/>
      <c r="D48" s="76"/>
      <c r="E48" s="76"/>
      <c r="F48" s="76"/>
      <c r="G48" s="76"/>
      <c r="H48" s="76"/>
      <c r="I48" s="77"/>
      <c r="K48" s="158"/>
      <c r="L48" s="76"/>
      <c r="M48" s="76"/>
      <c r="N48" s="76"/>
      <c r="O48" s="76"/>
      <c r="P48" s="76"/>
      <c r="Q48" s="76"/>
      <c r="R48" s="77"/>
      <c r="S48" s="5"/>
      <c r="T48" s="74" t="s">
        <v>174</v>
      </c>
      <c r="U48" s="72">
        <v>4.36</v>
      </c>
      <c r="V48" s="73">
        <v>157</v>
      </c>
      <c r="W48" s="73">
        <f t="shared" si="9"/>
        <v>581</v>
      </c>
      <c r="X48" s="76">
        <v>292</v>
      </c>
      <c r="Y48" s="76">
        <v>289</v>
      </c>
      <c r="Z48" s="76">
        <f t="shared" si="17"/>
        <v>36.0091743119266</v>
      </c>
      <c r="AA48" s="77">
        <f t="shared" si="13"/>
        <v>133.25688073394494</v>
      </c>
    </row>
    <row r="49" spans="2:27" ht="15" customHeight="1">
      <c r="B49" s="158"/>
      <c r="C49" s="76"/>
      <c r="D49" s="76"/>
      <c r="E49" s="76"/>
      <c r="F49" s="76"/>
      <c r="G49" s="76"/>
      <c r="H49" s="76"/>
      <c r="I49" s="77"/>
      <c r="J49" s="5"/>
      <c r="K49" s="158"/>
      <c r="L49" s="76"/>
      <c r="M49" s="76"/>
      <c r="N49" s="76"/>
      <c r="O49" s="76"/>
      <c r="P49" s="76"/>
      <c r="Q49" s="76"/>
      <c r="R49" s="77"/>
      <c r="S49" s="5"/>
      <c r="T49" s="74" t="s">
        <v>178</v>
      </c>
      <c r="U49" s="72">
        <v>2.61</v>
      </c>
      <c r="V49" s="73">
        <v>259</v>
      </c>
      <c r="W49" s="73">
        <f t="shared" si="9"/>
        <v>869</v>
      </c>
      <c r="X49" s="76">
        <v>426</v>
      </c>
      <c r="Y49" s="76">
        <v>443</v>
      </c>
      <c r="Z49" s="76">
        <f t="shared" si="17"/>
        <v>99.23371647509579</v>
      </c>
      <c r="AA49" s="77">
        <f t="shared" si="13"/>
        <v>332.95019157088126</v>
      </c>
    </row>
    <row r="50" spans="1:27" ht="15" customHeight="1">
      <c r="A50" s="81"/>
      <c r="B50" s="162"/>
      <c r="C50" s="161"/>
      <c r="D50" s="161"/>
      <c r="E50" s="161"/>
      <c r="F50" s="161"/>
      <c r="G50" s="161"/>
      <c r="H50" s="161"/>
      <c r="I50" s="86"/>
      <c r="J50" s="81"/>
      <c r="K50" s="162"/>
      <c r="L50" s="161"/>
      <c r="M50" s="161"/>
      <c r="N50" s="161"/>
      <c r="O50" s="161"/>
      <c r="P50" s="161"/>
      <c r="Q50" s="161"/>
      <c r="R50" s="86"/>
      <c r="S50" s="81"/>
      <c r="T50" s="82" t="s">
        <v>182</v>
      </c>
      <c r="U50" s="83">
        <v>1</v>
      </c>
      <c r="V50" s="84">
        <v>54</v>
      </c>
      <c r="W50" s="84">
        <f t="shared" si="9"/>
        <v>200</v>
      </c>
      <c r="X50" s="161">
        <v>105</v>
      </c>
      <c r="Y50" s="161">
        <v>95</v>
      </c>
      <c r="Z50" s="161">
        <f t="shared" si="17"/>
        <v>54</v>
      </c>
      <c r="AA50" s="86">
        <f t="shared" si="13"/>
        <v>200</v>
      </c>
    </row>
    <row r="51" ht="19.5" customHeight="1"/>
    <row r="52" ht="12">
      <c r="O52" s="308"/>
    </row>
  </sheetData>
  <mergeCells count="46">
    <mergeCell ref="AB5:AC5"/>
    <mergeCell ref="AB10:AC10"/>
    <mergeCell ref="AB14:AC14"/>
    <mergeCell ref="AB17:AC17"/>
    <mergeCell ref="AJ3:AJ4"/>
    <mergeCell ref="Z3:Z4"/>
    <mergeCell ref="AA3:AA4"/>
    <mergeCell ref="AB3:AC4"/>
    <mergeCell ref="AD3:AD4"/>
    <mergeCell ref="AE3:AE4"/>
    <mergeCell ref="AF3:AH3"/>
    <mergeCell ref="AI3:AI4"/>
    <mergeCell ref="S3:T4"/>
    <mergeCell ref="U3:U4"/>
    <mergeCell ref="V3:V4"/>
    <mergeCell ref="W3:Y3"/>
    <mergeCell ref="M3:M4"/>
    <mergeCell ref="N3:P3"/>
    <mergeCell ref="Q3:Q4"/>
    <mergeCell ref="R3:R4"/>
    <mergeCell ref="H3:H4"/>
    <mergeCell ref="I3:I4"/>
    <mergeCell ref="J3:K4"/>
    <mergeCell ref="L3:L4"/>
    <mergeCell ref="A3:B4"/>
    <mergeCell ref="C3:C4"/>
    <mergeCell ref="D3:D4"/>
    <mergeCell ref="E3:G3"/>
    <mergeCell ref="A1:I1"/>
    <mergeCell ref="J1:R1"/>
    <mergeCell ref="S1:AA1"/>
    <mergeCell ref="AB1:AJ1"/>
    <mergeCell ref="A5:B5"/>
    <mergeCell ref="J5:K5"/>
    <mergeCell ref="J17:K17"/>
    <mergeCell ref="J25:K25"/>
    <mergeCell ref="J35:K35"/>
    <mergeCell ref="J37:K37"/>
    <mergeCell ref="J41:K41"/>
    <mergeCell ref="S5:T5"/>
    <mergeCell ref="S18:T18"/>
    <mergeCell ref="S35:T35"/>
    <mergeCell ref="AB23:AC23"/>
    <mergeCell ref="AB22:AC22"/>
    <mergeCell ref="S42:T42"/>
    <mergeCell ref="AB24:AC24"/>
  </mergeCells>
  <printOptions/>
  <pageMargins left="0.75" right="0.76" top="0.48" bottom="0.33" header="0.27" footer="0.25"/>
  <pageSetup horizontalDpi="600" verticalDpi="600" orientation="portrait" paperSize="9" r:id="rId1"/>
  <colBreaks count="2" manualBreakCount="2">
    <brk id="9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C1">
      <selection activeCell="B1" sqref="B1:E1"/>
    </sheetView>
  </sheetViews>
  <sheetFormatPr defaultColWidth="9.00390625" defaultRowHeight="13.5"/>
  <cols>
    <col min="1" max="1" width="14.125" style="50" customWidth="1"/>
    <col min="2" max="2" width="25.50390625" style="50" customWidth="1"/>
    <col min="3" max="11" width="14.50390625" style="50" customWidth="1"/>
    <col min="12" max="16384" width="9.00390625" style="50" customWidth="1"/>
  </cols>
  <sheetData>
    <row r="1" spans="2:8" s="41" customFormat="1" ht="24" customHeight="1">
      <c r="B1" s="611" t="s">
        <v>719</v>
      </c>
      <c r="C1" s="611"/>
      <c r="D1" s="611"/>
      <c r="E1" s="611"/>
      <c r="F1" s="454"/>
      <c r="G1" s="454" t="s">
        <v>246</v>
      </c>
      <c r="H1" s="454"/>
    </row>
    <row r="2" spans="6:11" ht="24" customHeight="1">
      <c r="F2" s="51"/>
      <c r="G2" s="51"/>
      <c r="H2" s="457"/>
      <c r="K2" s="442" t="s">
        <v>409</v>
      </c>
    </row>
    <row r="3" spans="1:11" ht="15.75" customHeight="1">
      <c r="A3" s="614" t="s">
        <v>247</v>
      </c>
      <c r="B3" s="615"/>
      <c r="C3" s="644" t="s">
        <v>312</v>
      </c>
      <c r="D3" s="644"/>
      <c r="E3" s="644"/>
      <c r="F3" s="639" t="s">
        <v>313</v>
      </c>
      <c r="G3" s="635"/>
      <c r="H3" s="637"/>
      <c r="I3" s="635" t="s">
        <v>491</v>
      </c>
      <c r="J3" s="635"/>
      <c r="K3" s="637"/>
    </row>
    <row r="4" spans="1:11" ht="15.75" customHeight="1">
      <c r="A4" s="599"/>
      <c r="B4" s="600"/>
      <c r="C4" s="45" t="s">
        <v>309</v>
      </c>
      <c r="D4" s="42" t="s">
        <v>310</v>
      </c>
      <c r="E4" s="87" t="s">
        <v>311</v>
      </c>
      <c r="F4" s="453" t="s">
        <v>250</v>
      </c>
      <c r="G4" s="42" t="s">
        <v>248</v>
      </c>
      <c r="H4" s="87" t="s">
        <v>249</v>
      </c>
      <c r="I4" s="42" t="s">
        <v>250</v>
      </c>
      <c r="J4" s="42" t="s">
        <v>248</v>
      </c>
      <c r="K4" s="87" t="s">
        <v>249</v>
      </c>
    </row>
    <row r="5" spans="1:11" ht="12.75" customHeight="1">
      <c r="A5" s="601" t="s">
        <v>315</v>
      </c>
      <c r="B5" s="602"/>
      <c r="C5" s="90">
        <v>297</v>
      </c>
      <c r="D5" s="88">
        <v>309.7</v>
      </c>
      <c r="E5" s="89">
        <v>336.8</v>
      </c>
      <c r="F5" s="90">
        <v>300.4</v>
      </c>
      <c r="G5" s="88">
        <v>312.8</v>
      </c>
      <c r="H5" s="89">
        <v>340.4</v>
      </c>
      <c r="I5" s="88">
        <v>212.3</v>
      </c>
      <c r="J5" s="88">
        <v>314.7</v>
      </c>
      <c r="K5" s="89">
        <v>342.7</v>
      </c>
    </row>
    <row r="6" spans="1:11" ht="12.75" customHeight="1">
      <c r="A6" s="612" t="s">
        <v>251</v>
      </c>
      <c r="B6" s="613"/>
      <c r="C6" s="90">
        <v>3.3</v>
      </c>
      <c r="D6" s="88">
        <v>2.5</v>
      </c>
      <c r="E6" s="89">
        <v>1.6</v>
      </c>
      <c r="F6" s="90">
        <v>1.2</v>
      </c>
      <c r="G6" s="88">
        <v>1</v>
      </c>
      <c r="H6" s="89">
        <v>1.1</v>
      </c>
      <c r="I6" s="458" t="s">
        <v>717</v>
      </c>
      <c r="J6" s="88">
        <v>0.6</v>
      </c>
      <c r="K6" s="89">
        <v>0.7</v>
      </c>
    </row>
    <row r="7" spans="1:11" ht="12.75" customHeight="1">
      <c r="A7" s="612" t="s">
        <v>252</v>
      </c>
      <c r="B7" s="613"/>
      <c r="C7" s="90">
        <v>98</v>
      </c>
      <c r="D7" s="88">
        <v>99</v>
      </c>
      <c r="E7" s="89">
        <v>96.2</v>
      </c>
      <c r="F7" s="90">
        <v>97.5</v>
      </c>
      <c r="G7" s="88">
        <v>98.7</v>
      </c>
      <c r="H7" s="89">
        <v>95.8</v>
      </c>
      <c r="I7" s="88">
        <v>96.9</v>
      </c>
      <c r="J7" s="88">
        <v>98.8</v>
      </c>
      <c r="K7" s="89">
        <v>95.3</v>
      </c>
    </row>
    <row r="8" spans="1:11" ht="12.75" customHeight="1">
      <c r="A8" s="612" t="s">
        <v>253</v>
      </c>
      <c r="B8" s="613"/>
      <c r="C8" s="90"/>
      <c r="D8" s="88"/>
      <c r="E8" s="89"/>
      <c r="F8" s="90"/>
      <c r="G8" s="88"/>
      <c r="H8" s="89"/>
      <c r="I8" s="88"/>
      <c r="J8" s="88"/>
      <c r="K8" s="89"/>
    </row>
    <row r="9" spans="1:20" ht="12.75" customHeight="1">
      <c r="A9" s="51"/>
      <c r="B9" s="40" t="s">
        <v>254</v>
      </c>
      <c r="C9" s="90">
        <v>25.8</v>
      </c>
      <c r="D9" s="88">
        <v>25.1</v>
      </c>
      <c r="E9" s="89">
        <v>23</v>
      </c>
      <c r="F9" s="90">
        <v>24.2</v>
      </c>
      <c r="G9" s="88">
        <v>22.7</v>
      </c>
      <c r="H9" s="89">
        <v>21.4</v>
      </c>
      <c r="I9" s="88">
        <v>22.4</v>
      </c>
      <c r="J9" s="88">
        <v>21.3</v>
      </c>
      <c r="K9" s="89">
        <v>20.8</v>
      </c>
      <c r="S9" s="631"/>
      <c r="T9" s="632"/>
    </row>
    <row r="10" spans="1:11" ht="12.75" customHeight="1">
      <c r="A10" s="51"/>
      <c r="B10" s="40" t="s">
        <v>255</v>
      </c>
      <c r="C10" s="90">
        <v>23.9</v>
      </c>
      <c r="D10" s="88">
        <v>21.7</v>
      </c>
      <c r="E10" s="89">
        <v>20.9</v>
      </c>
      <c r="F10" s="90">
        <v>27.7</v>
      </c>
      <c r="G10" s="88">
        <v>25.5</v>
      </c>
      <c r="H10" s="89">
        <v>25.5</v>
      </c>
      <c r="I10" s="88">
        <v>32.6</v>
      </c>
      <c r="J10" s="88">
        <v>29.2</v>
      </c>
      <c r="K10" s="89">
        <v>30.5</v>
      </c>
    </row>
    <row r="11" spans="1:11" ht="12.75" customHeight="1">
      <c r="A11" s="51"/>
      <c r="B11" s="40" t="s">
        <v>256</v>
      </c>
      <c r="C11" s="90">
        <v>49.7</v>
      </c>
      <c r="D11" s="88">
        <v>46.8</v>
      </c>
      <c r="E11" s="89">
        <v>43.9</v>
      </c>
      <c r="F11" s="90">
        <v>51.9</v>
      </c>
      <c r="G11" s="88">
        <v>48.2</v>
      </c>
      <c r="H11" s="89">
        <v>46.9</v>
      </c>
      <c r="I11" s="88">
        <v>54.9</v>
      </c>
      <c r="J11" s="88">
        <v>50.6</v>
      </c>
      <c r="K11" s="89">
        <v>51.4</v>
      </c>
    </row>
    <row r="12" spans="1:11" ht="12.75" customHeight="1">
      <c r="A12" s="51"/>
      <c r="B12" s="40" t="s">
        <v>257</v>
      </c>
      <c r="C12" s="90">
        <v>92.9</v>
      </c>
      <c r="D12" s="88">
        <v>86.4</v>
      </c>
      <c r="E12" s="89">
        <v>91.2</v>
      </c>
      <c r="F12" s="90">
        <v>114.7</v>
      </c>
      <c r="G12" s="88">
        <v>112.3</v>
      </c>
      <c r="H12" s="89">
        <v>119.1</v>
      </c>
      <c r="I12" s="88">
        <v>145.7</v>
      </c>
      <c r="J12" s="88">
        <v>137</v>
      </c>
      <c r="K12" s="89">
        <v>146.5</v>
      </c>
    </row>
    <row r="13" spans="1:20" ht="12.75" customHeight="1">
      <c r="A13" s="612" t="s">
        <v>258</v>
      </c>
      <c r="B13" s="613"/>
      <c r="C13" s="90">
        <v>67.2</v>
      </c>
      <c r="D13" s="88">
        <v>65.7</v>
      </c>
      <c r="E13" s="89">
        <v>63.6</v>
      </c>
      <c r="F13" s="90">
        <v>64.9</v>
      </c>
      <c r="G13" s="88">
        <v>63.8</v>
      </c>
      <c r="H13" s="89">
        <v>61.1</v>
      </c>
      <c r="I13" s="88">
        <v>63.8</v>
      </c>
      <c r="J13" s="88">
        <v>63.4</v>
      </c>
      <c r="K13" s="89">
        <v>61.5</v>
      </c>
      <c r="S13" s="631"/>
      <c r="T13" s="632"/>
    </row>
    <row r="14" spans="1:11" ht="12.75" customHeight="1">
      <c r="A14" s="51"/>
      <c r="B14" s="40" t="s">
        <v>0</v>
      </c>
      <c r="C14" s="90">
        <v>81.2</v>
      </c>
      <c r="D14" s="88">
        <v>80.2</v>
      </c>
      <c r="E14" s="89">
        <v>78.8</v>
      </c>
      <c r="F14" s="90">
        <v>77.8</v>
      </c>
      <c r="G14" s="88">
        <v>77.1</v>
      </c>
      <c r="H14" s="89">
        <v>74.8</v>
      </c>
      <c r="I14" s="88">
        <v>77.1</v>
      </c>
      <c r="J14" s="88">
        <v>76.8</v>
      </c>
      <c r="K14" s="89">
        <v>75.3</v>
      </c>
    </row>
    <row r="15" spans="1:11" ht="12.75" customHeight="1">
      <c r="A15" s="51"/>
      <c r="B15" s="40" t="s">
        <v>1</v>
      </c>
      <c r="C15" s="90">
        <v>53.7</v>
      </c>
      <c r="D15" s="88">
        <v>51.6</v>
      </c>
      <c r="E15" s="89">
        <v>49.1</v>
      </c>
      <c r="F15" s="90">
        <v>52.5</v>
      </c>
      <c r="G15" s="88">
        <v>50.9</v>
      </c>
      <c r="H15" s="89">
        <v>48.2</v>
      </c>
      <c r="I15" s="88">
        <v>51.3</v>
      </c>
      <c r="J15" s="88">
        <v>50.6</v>
      </c>
      <c r="K15" s="89">
        <v>48.8</v>
      </c>
    </row>
    <row r="16" spans="1:20" ht="12.75" customHeight="1">
      <c r="A16" s="51"/>
      <c r="B16" s="40" t="s">
        <v>259</v>
      </c>
      <c r="C16" s="90">
        <v>2.4</v>
      </c>
      <c r="D16" s="88">
        <v>2.4</v>
      </c>
      <c r="E16" s="89">
        <v>2.7</v>
      </c>
      <c r="F16" s="90">
        <v>4</v>
      </c>
      <c r="G16" s="88">
        <v>4.1</v>
      </c>
      <c r="H16" s="89">
        <v>4.7</v>
      </c>
      <c r="I16" s="88">
        <v>3.5</v>
      </c>
      <c r="J16" s="88">
        <v>3.4</v>
      </c>
      <c r="K16" s="89">
        <v>3.7</v>
      </c>
      <c r="S16" s="631"/>
      <c r="T16" s="632"/>
    </row>
    <row r="17" spans="1:11" ht="12.75" customHeight="1">
      <c r="A17" s="612" t="s">
        <v>260</v>
      </c>
      <c r="B17" s="613"/>
      <c r="C17" s="90"/>
      <c r="D17" s="88"/>
      <c r="E17" s="89"/>
      <c r="F17" s="90"/>
      <c r="G17" s="88"/>
      <c r="H17" s="89"/>
      <c r="I17" s="88"/>
      <c r="J17" s="88"/>
      <c r="K17" s="89"/>
    </row>
    <row r="18" spans="1:11" ht="12.75" customHeight="1">
      <c r="A18" s="51"/>
      <c r="B18" s="40" t="s">
        <v>261</v>
      </c>
      <c r="C18" s="90">
        <v>9.1</v>
      </c>
      <c r="D18" s="88">
        <v>8.4</v>
      </c>
      <c r="E18" s="89">
        <v>6</v>
      </c>
      <c r="F18" s="90">
        <v>8.3</v>
      </c>
      <c r="G18" s="88">
        <v>7.2</v>
      </c>
      <c r="H18" s="89">
        <v>5</v>
      </c>
      <c r="I18" s="88">
        <v>7.5</v>
      </c>
      <c r="J18" s="88">
        <v>6.8</v>
      </c>
      <c r="K18" s="89">
        <v>4.8</v>
      </c>
    </row>
    <row r="19" spans="1:11" ht="12.75" customHeight="1">
      <c r="A19" s="51"/>
      <c r="B19" s="40" t="s">
        <v>244</v>
      </c>
      <c r="C19" s="90">
        <v>40.6</v>
      </c>
      <c r="D19" s="88">
        <v>37.4</v>
      </c>
      <c r="E19" s="89">
        <v>31.6</v>
      </c>
      <c r="F19" s="90">
        <v>39.5</v>
      </c>
      <c r="G19" s="88">
        <v>36</v>
      </c>
      <c r="H19" s="89">
        <v>29.5</v>
      </c>
      <c r="I19" s="88">
        <v>36.7</v>
      </c>
      <c r="J19" s="88">
        <v>32.6</v>
      </c>
      <c r="K19" s="89">
        <v>26.1</v>
      </c>
    </row>
    <row r="20" spans="1:20" ht="12.75" customHeight="1">
      <c r="A20" s="51"/>
      <c r="B20" s="40" t="s">
        <v>245</v>
      </c>
      <c r="C20" s="90">
        <v>50.3</v>
      </c>
      <c r="D20" s="88">
        <v>54</v>
      </c>
      <c r="E20" s="89">
        <v>61.8</v>
      </c>
      <c r="F20" s="90">
        <v>51.9</v>
      </c>
      <c r="G20" s="88">
        <v>56.1</v>
      </c>
      <c r="H20" s="89">
        <v>64.3</v>
      </c>
      <c r="I20" s="88">
        <v>55.3</v>
      </c>
      <c r="J20" s="88">
        <v>59.5</v>
      </c>
      <c r="K20" s="89">
        <v>67.2</v>
      </c>
      <c r="S20" s="631"/>
      <c r="T20" s="632"/>
    </row>
    <row r="21" spans="1:25" ht="12.75" customHeight="1">
      <c r="A21" s="612" t="s">
        <v>262</v>
      </c>
      <c r="B21" s="613"/>
      <c r="C21" s="90"/>
      <c r="D21" s="88"/>
      <c r="E21" s="89"/>
      <c r="F21" s="90"/>
      <c r="G21" s="88"/>
      <c r="H21" s="89"/>
      <c r="I21" s="88"/>
      <c r="J21" s="88"/>
      <c r="K21" s="89"/>
      <c r="S21" s="632"/>
      <c r="T21" s="632"/>
      <c r="U21" s="105"/>
      <c r="V21" s="105"/>
      <c r="W21" s="105"/>
      <c r="X21" s="105"/>
      <c r="Y21" s="105"/>
    </row>
    <row r="22" spans="1:25" ht="12.75" customHeight="1">
      <c r="A22" s="51"/>
      <c r="B22" s="40" t="s">
        <v>263</v>
      </c>
      <c r="C22" s="90">
        <v>9</v>
      </c>
      <c r="D22" s="88">
        <v>8.5</v>
      </c>
      <c r="E22" s="89">
        <v>5.9</v>
      </c>
      <c r="F22" s="90">
        <v>8.3</v>
      </c>
      <c r="G22" s="88">
        <v>7.2</v>
      </c>
      <c r="H22" s="89">
        <v>5</v>
      </c>
      <c r="I22" s="73" t="s">
        <v>720</v>
      </c>
      <c r="J22" s="75" t="s">
        <v>720</v>
      </c>
      <c r="K22" s="75" t="s">
        <v>720</v>
      </c>
      <c r="L22" s="51"/>
      <c r="S22" s="105"/>
      <c r="T22" s="105"/>
      <c r="U22" s="105"/>
      <c r="V22" s="105"/>
      <c r="W22" s="105"/>
      <c r="X22" s="105"/>
      <c r="Y22" s="105"/>
    </row>
    <row r="23" spans="1:12" ht="12.75" customHeight="1">
      <c r="A23" s="51"/>
      <c r="B23" s="40" t="s">
        <v>264</v>
      </c>
      <c r="C23" s="90">
        <v>42.1</v>
      </c>
      <c r="D23" s="88">
        <v>39.6</v>
      </c>
      <c r="E23" s="89">
        <v>33.8</v>
      </c>
      <c r="F23" s="90">
        <v>41.7</v>
      </c>
      <c r="G23" s="88">
        <v>39.1</v>
      </c>
      <c r="H23" s="89">
        <v>32.9</v>
      </c>
      <c r="I23" s="73" t="s">
        <v>720</v>
      </c>
      <c r="J23" s="75" t="s">
        <v>720</v>
      </c>
      <c r="K23" s="75" t="s">
        <v>720</v>
      </c>
      <c r="L23" s="51"/>
    </row>
    <row r="24" spans="1:12" ht="12.75" customHeight="1">
      <c r="A24" s="51"/>
      <c r="B24" s="40" t="s">
        <v>265</v>
      </c>
      <c r="C24" s="90">
        <v>19.3</v>
      </c>
      <c r="D24" s="88">
        <v>21.1</v>
      </c>
      <c r="E24" s="89">
        <v>24.1</v>
      </c>
      <c r="F24" s="90">
        <v>20.6</v>
      </c>
      <c r="G24" s="88">
        <v>22.3</v>
      </c>
      <c r="H24" s="89">
        <v>25.5</v>
      </c>
      <c r="I24" s="73" t="s">
        <v>720</v>
      </c>
      <c r="J24" s="75" t="s">
        <v>720</v>
      </c>
      <c r="K24" s="75" t="s">
        <v>720</v>
      </c>
      <c r="L24" s="51"/>
    </row>
    <row r="25" spans="1:12" ht="12.75" customHeight="1">
      <c r="A25" s="51"/>
      <c r="B25" s="40" t="s">
        <v>266</v>
      </c>
      <c r="C25" s="90">
        <v>29.4</v>
      </c>
      <c r="D25" s="88">
        <v>30.6</v>
      </c>
      <c r="E25" s="89">
        <v>35.5</v>
      </c>
      <c r="F25" s="90">
        <v>29.1</v>
      </c>
      <c r="G25" s="88">
        <v>30.7</v>
      </c>
      <c r="H25" s="89">
        <v>35.5</v>
      </c>
      <c r="I25" s="73" t="s">
        <v>720</v>
      </c>
      <c r="J25" s="75" t="s">
        <v>720</v>
      </c>
      <c r="K25" s="75" t="s">
        <v>720</v>
      </c>
      <c r="L25" s="51"/>
    </row>
    <row r="26" spans="1:11" ht="12.75" customHeight="1">
      <c r="A26" s="612" t="s">
        <v>267</v>
      </c>
      <c r="B26" s="613"/>
      <c r="C26" s="90"/>
      <c r="D26" s="88"/>
      <c r="E26" s="89"/>
      <c r="F26" s="90"/>
      <c r="G26" s="88"/>
      <c r="H26" s="89"/>
      <c r="I26" s="88"/>
      <c r="J26" s="89"/>
      <c r="K26" s="89"/>
    </row>
    <row r="27" spans="1:11" ht="12.75" customHeight="1">
      <c r="A27" s="51"/>
      <c r="B27" s="40" t="s">
        <v>268</v>
      </c>
      <c r="C27" s="90">
        <v>77.8</v>
      </c>
      <c r="D27" s="88">
        <v>78.7</v>
      </c>
      <c r="E27" s="89">
        <v>81.2</v>
      </c>
      <c r="F27" s="90">
        <v>79.2</v>
      </c>
      <c r="G27" s="88">
        <v>81.1</v>
      </c>
      <c r="H27" s="89">
        <v>83</v>
      </c>
      <c r="I27" s="88">
        <v>80.5</v>
      </c>
      <c r="J27" s="88">
        <v>82.4</v>
      </c>
      <c r="K27" s="89">
        <v>84</v>
      </c>
    </row>
    <row r="28" spans="1:11" ht="12.75" customHeight="1">
      <c r="A28" s="51"/>
      <c r="B28" s="40" t="s">
        <v>321</v>
      </c>
      <c r="C28" s="90">
        <v>13.1</v>
      </c>
      <c r="D28" s="88">
        <v>12.8</v>
      </c>
      <c r="E28" s="89">
        <v>12.2</v>
      </c>
      <c r="F28" s="90">
        <v>12.7</v>
      </c>
      <c r="G28" s="88">
        <v>11.8</v>
      </c>
      <c r="H28" s="89">
        <v>11.4</v>
      </c>
      <c r="I28" s="88">
        <v>12.2</v>
      </c>
      <c r="J28" s="88">
        <v>11.2</v>
      </c>
      <c r="K28" s="89">
        <v>11</v>
      </c>
    </row>
    <row r="29" spans="1:11" ht="12.75" customHeight="1">
      <c r="A29" s="60"/>
      <c r="B29" s="91" t="s">
        <v>269</v>
      </c>
      <c r="C29" s="94">
        <v>9.1</v>
      </c>
      <c r="D29" s="92">
        <v>8.5</v>
      </c>
      <c r="E29" s="93">
        <v>6.6</v>
      </c>
      <c r="F29" s="94">
        <v>8.1</v>
      </c>
      <c r="G29" s="92">
        <v>7.1</v>
      </c>
      <c r="H29" s="93">
        <v>5.6</v>
      </c>
      <c r="I29" s="92">
        <v>7.3</v>
      </c>
      <c r="J29" s="92">
        <v>6.3</v>
      </c>
      <c r="K29" s="93">
        <v>5</v>
      </c>
    </row>
    <row r="30" ht="13.5" customHeight="1">
      <c r="A30" s="443" t="s">
        <v>408</v>
      </c>
    </row>
    <row r="31" ht="13.5" customHeight="1">
      <c r="A31" s="443" t="s">
        <v>718</v>
      </c>
    </row>
    <row r="32" spans="1:2" ht="13.5" customHeight="1">
      <c r="A32" s="455" t="s">
        <v>714</v>
      </c>
      <c r="B32" s="456"/>
    </row>
    <row r="33" spans="1:2" ht="12">
      <c r="A33" s="455" t="s">
        <v>716</v>
      </c>
      <c r="B33" s="455"/>
    </row>
    <row r="34" spans="1:2" ht="12">
      <c r="A34" s="455" t="s">
        <v>715</v>
      </c>
      <c r="B34" s="455"/>
    </row>
    <row r="36" spans="1:2" ht="12">
      <c r="A36" s="443"/>
      <c r="B36" s="443"/>
    </row>
    <row r="54" ht="12">
      <c r="L54" s="319"/>
    </row>
  </sheetData>
  <mergeCells count="18">
    <mergeCell ref="A5:B5"/>
    <mergeCell ref="C3:E3"/>
    <mergeCell ref="F3:H3"/>
    <mergeCell ref="A26:B26"/>
    <mergeCell ref="A8:B8"/>
    <mergeCell ref="A6:B6"/>
    <mergeCell ref="A7:B7"/>
    <mergeCell ref="A13:B13"/>
    <mergeCell ref="B1:E1"/>
    <mergeCell ref="S9:T9"/>
    <mergeCell ref="S21:T21"/>
    <mergeCell ref="S20:T20"/>
    <mergeCell ref="S16:T16"/>
    <mergeCell ref="S13:T13"/>
    <mergeCell ref="A17:B17"/>
    <mergeCell ref="A21:B21"/>
    <mergeCell ref="A3:B4"/>
    <mergeCell ref="I3:K3"/>
  </mergeCells>
  <printOptions/>
  <pageMargins left="0.75" right="0.78" top="0.78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workbookViewId="0" topLeftCell="A1">
      <selection activeCell="A1" sqref="A1:H1"/>
    </sheetView>
  </sheetViews>
  <sheetFormatPr defaultColWidth="9.00390625" defaultRowHeight="13.5"/>
  <cols>
    <col min="1" max="8" width="10.875" style="50" customWidth="1"/>
    <col min="9" max="16384" width="9.00390625" style="50" customWidth="1"/>
  </cols>
  <sheetData>
    <row r="1" spans="1:8" s="41" customFormat="1" ht="21" customHeight="1">
      <c r="A1" s="611" t="s">
        <v>366</v>
      </c>
      <c r="B1" s="611"/>
      <c r="C1" s="611"/>
      <c r="D1" s="611"/>
      <c r="E1" s="611"/>
      <c r="F1" s="611"/>
      <c r="G1" s="611"/>
      <c r="H1" s="611"/>
    </row>
    <row r="2" spans="1:8" s="43" customFormat="1" ht="21" customHeight="1">
      <c r="A2" s="443" t="s">
        <v>712</v>
      </c>
      <c r="H2" s="442" t="s">
        <v>409</v>
      </c>
    </row>
    <row r="3" spans="1:8" ht="42" customHeight="1">
      <c r="A3" s="48" t="s">
        <v>28</v>
      </c>
      <c r="B3" s="49" t="s">
        <v>29</v>
      </c>
      <c r="C3" s="49" t="s">
        <v>32</v>
      </c>
      <c r="D3" s="49" t="s">
        <v>33</v>
      </c>
      <c r="E3" s="49" t="s">
        <v>30</v>
      </c>
      <c r="F3" s="49" t="s">
        <v>34</v>
      </c>
      <c r="G3" s="49" t="s">
        <v>35</v>
      </c>
      <c r="H3" s="47" t="s">
        <v>31</v>
      </c>
    </row>
    <row r="4" spans="1:8" ht="21" customHeight="1">
      <c r="A4" s="95" t="s">
        <v>316</v>
      </c>
      <c r="B4" s="96">
        <v>81799</v>
      </c>
      <c r="C4" s="96">
        <v>25366</v>
      </c>
      <c r="D4" s="88">
        <v>31.010159048399125</v>
      </c>
      <c r="E4" s="97">
        <v>311.74</v>
      </c>
      <c r="F4" s="88">
        <v>3.7</v>
      </c>
      <c r="G4" s="88">
        <v>1.1868865079874256</v>
      </c>
      <c r="H4" s="89">
        <v>6855.7</v>
      </c>
    </row>
    <row r="5" spans="1:8" ht="21" customHeight="1">
      <c r="A5" s="95">
        <v>55</v>
      </c>
      <c r="B5" s="96">
        <v>85159</v>
      </c>
      <c r="C5" s="96">
        <v>29320</v>
      </c>
      <c r="D5" s="88">
        <v>34.429713829424955</v>
      </c>
      <c r="E5" s="97">
        <v>311.74</v>
      </c>
      <c r="F5" s="88">
        <v>5.7</v>
      </c>
      <c r="G5" s="88">
        <v>1.828446782575223</v>
      </c>
      <c r="H5" s="89">
        <v>5143.9</v>
      </c>
    </row>
    <row r="6" spans="1:8" ht="21" customHeight="1">
      <c r="A6" s="95">
        <v>60</v>
      </c>
      <c r="B6" s="96">
        <v>88078</v>
      </c>
      <c r="C6" s="96">
        <v>29151</v>
      </c>
      <c r="D6" s="88">
        <v>33.09680056313722</v>
      </c>
      <c r="E6" s="97">
        <v>311.74</v>
      </c>
      <c r="F6" s="88">
        <v>5.8</v>
      </c>
      <c r="G6" s="88">
        <v>1.8605247963046128</v>
      </c>
      <c r="H6" s="89">
        <v>5026</v>
      </c>
    </row>
    <row r="7" spans="1:8" ht="21" customHeight="1">
      <c r="A7" s="95" t="s">
        <v>314</v>
      </c>
      <c r="B7" s="96">
        <v>90043</v>
      </c>
      <c r="C7" s="96">
        <v>31892</v>
      </c>
      <c r="D7" s="88">
        <v>35.41863331963618</v>
      </c>
      <c r="E7" s="97">
        <v>313.3</v>
      </c>
      <c r="F7" s="88">
        <v>6.7</v>
      </c>
      <c r="G7" s="88">
        <v>2.138525375039898</v>
      </c>
      <c r="H7" s="89">
        <v>4760</v>
      </c>
    </row>
    <row r="8" spans="1:8" ht="21" customHeight="1">
      <c r="A8" s="95">
        <v>7</v>
      </c>
      <c r="B8" s="96">
        <v>93053</v>
      </c>
      <c r="C8" s="96">
        <v>34804</v>
      </c>
      <c r="D8" s="88">
        <v>37.40234060159264</v>
      </c>
      <c r="E8" s="97">
        <v>313.3</v>
      </c>
      <c r="F8" s="88">
        <v>7.1</v>
      </c>
      <c r="G8" s="88">
        <v>2.2661985317586977</v>
      </c>
      <c r="H8" s="89">
        <v>4895.1</v>
      </c>
    </row>
    <row r="9" spans="1:23" ht="21" customHeight="1">
      <c r="A9" s="95">
        <v>12</v>
      </c>
      <c r="B9" s="96">
        <v>94128</v>
      </c>
      <c r="C9" s="96">
        <v>38531</v>
      </c>
      <c r="D9" s="88">
        <f>C9/B9%</f>
        <v>40.93468468468468</v>
      </c>
      <c r="E9" s="97">
        <v>313.3</v>
      </c>
      <c r="F9" s="97">
        <v>7.75</v>
      </c>
      <c r="G9" s="88">
        <f>F9/E9%</f>
        <v>2.4736674114267476</v>
      </c>
      <c r="H9" s="89">
        <v>4971.7</v>
      </c>
      <c r="V9" s="631"/>
      <c r="W9" s="632"/>
    </row>
    <row r="10" spans="1:8" ht="21" customHeight="1">
      <c r="A10" s="98">
        <v>17</v>
      </c>
      <c r="B10" s="99">
        <v>94009</v>
      </c>
      <c r="C10" s="99">
        <v>39451</v>
      </c>
      <c r="D10" s="92">
        <f>C10/B10%</f>
        <v>41.96513099809592</v>
      </c>
      <c r="E10" s="100">
        <v>313.3</v>
      </c>
      <c r="F10" s="100">
        <v>7.9</v>
      </c>
      <c r="G10" s="92">
        <f>F10/E10%</f>
        <v>2.5215448451962974</v>
      </c>
      <c r="H10" s="93">
        <v>4993.8</v>
      </c>
    </row>
    <row r="11" s="43" customFormat="1" ht="21" customHeight="1">
      <c r="A11" s="443" t="s">
        <v>408</v>
      </c>
    </row>
    <row r="13" spans="22:23" ht="12">
      <c r="V13" s="631"/>
      <c r="W13" s="632"/>
    </row>
    <row r="16" spans="22:23" ht="12">
      <c r="V16" s="631"/>
      <c r="W16" s="632"/>
    </row>
    <row r="20" spans="22:23" ht="12">
      <c r="V20" s="631"/>
      <c r="W20" s="632"/>
    </row>
    <row r="21" spans="22:28" ht="12">
      <c r="V21" s="632"/>
      <c r="W21" s="632"/>
      <c r="X21" s="105"/>
      <c r="Y21" s="105"/>
      <c r="Z21" s="105"/>
      <c r="AA21" s="105"/>
      <c r="AB21" s="105"/>
    </row>
    <row r="22" spans="22:28" ht="12">
      <c r="V22" s="105"/>
      <c r="W22" s="105"/>
      <c r="X22" s="105"/>
      <c r="Y22" s="105"/>
      <c r="Z22" s="105"/>
      <c r="AA22" s="105"/>
      <c r="AB22" s="105"/>
    </row>
    <row r="52" ht="12">
      <c r="O52" s="319"/>
    </row>
  </sheetData>
  <mergeCells count="6">
    <mergeCell ref="A1:H1"/>
    <mergeCell ref="V21:W21"/>
    <mergeCell ref="V20:W20"/>
    <mergeCell ref="V16:W16"/>
    <mergeCell ref="V13:W13"/>
    <mergeCell ref="V9:W9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workbookViewId="0" topLeftCell="A1">
      <selection activeCell="A1" sqref="A1:G1"/>
    </sheetView>
  </sheetViews>
  <sheetFormatPr defaultColWidth="9.00390625" defaultRowHeight="13.5"/>
  <cols>
    <col min="1" max="7" width="12.375" style="50" customWidth="1"/>
    <col min="8" max="16384" width="9.00390625" style="50" customWidth="1"/>
  </cols>
  <sheetData>
    <row r="1" spans="1:7" s="41" customFormat="1" ht="21" customHeight="1">
      <c r="A1" s="611" t="s">
        <v>367</v>
      </c>
      <c r="B1" s="611"/>
      <c r="C1" s="611"/>
      <c r="D1" s="611"/>
      <c r="E1" s="611"/>
      <c r="F1" s="611"/>
      <c r="G1" s="611"/>
    </row>
    <row r="2" s="43" customFormat="1" ht="21" customHeight="1">
      <c r="G2" s="442" t="s">
        <v>409</v>
      </c>
    </row>
    <row r="3" spans="1:7" ht="21" customHeight="1">
      <c r="A3" s="639" t="s">
        <v>28</v>
      </c>
      <c r="B3" s="634" t="s">
        <v>36</v>
      </c>
      <c r="C3" s="634" t="s">
        <v>307</v>
      </c>
      <c r="D3" s="635" t="s">
        <v>37</v>
      </c>
      <c r="E3" s="635"/>
      <c r="F3" s="635"/>
      <c r="G3" s="636" t="s">
        <v>38</v>
      </c>
    </row>
    <row r="4" spans="1:7" ht="21" customHeight="1">
      <c r="A4" s="639"/>
      <c r="B4" s="635"/>
      <c r="C4" s="635"/>
      <c r="D4" s="46" t="s">
        <v>39</v>
      </c>
      <c r="E4" s="46" t="s">
        <v>40</v>
      </c>
      <c r="F4" s="46" t="s">
        <v>41</v>
      </c>
      <c r="G4" s="637"/>
    </row>
    <row r="5" spans="1:7" ht="21" customHeight="1">
      <c r="A5" s="95" t="s">
        <v>316</v>
      </c>
      <c r="B5" s="101">
        <v>79936</v>
      </c>
      <c r="C5" s="101">
        <v>81799</v>
      </c>
      <c r="D5" s="101">
        <v>-1863</v>
      </c>
      <c r="E5" s="101">
        <v>5003</v>
      </c>
      <c r="F5" s="101">
        <v>6866</v>
      </c>
      <c r="G5" s="102">
        <v>97.7</v>
      </c>
    </row>
    <row r="6" spans="1:7" ht="21" customHeight="1">
      <c r="A6" s="95">
        <v>55</v>
      </c>
      <c r="B6" s="101">
        <v>82615</v>
      </c>
      <c r="C6" s="101">
        <v>85159</v>
      </c>
      <c r="D6" s="101">
        <v>-2544</v>
      </c>
      <c r="E6" s="101">
        <v>6025</v>
      </c>
      <c r="F6" s="101">
        <v>8568</v>
      </c>
      <c r="G6" s="102">
        <v>97</v>
      </c>
    </row>
    <row r="7" spans="1:7" ht="21" customHeight="1">
      <c r="A7" s="95">
        <v>60</v>
      </c>
      <c r="B7" s="101">
        <v>86743</v>
      </c>
      <c r="C7" s="101">
        <v>88078</v>
      </c>
      <c r="D7" s="101">
        <v>-1335</v>
      </c>
      <c r="E7" s="101">
        <v>8278</v>
      </c>
      <c r="F7" s="101">
        <v>9613</v>
      </c>
      <c r="G7" s="102">
        <v>98.5</v>
      </c>
    </row>
    <row r="8" spans="1:7" ht="21" customHeight="1">
      <c r="A8" s="95" t="s">
        <v>314</v>
      </c>
      <c r="B8" s="101">
        <v>90191</v>
      </c>
      <c r="C8" s="101">
        <v>90038</v>
      </c>
      <c r="D8" s="101">
        <v>153</v>
      </c>
      <c r="E8" s="101">
        <v>11435</v>
      </c>
      <c r="F8" s="101">
        <v>11282</v>
      </c>
      <c r="G8" s="102">
        <v>100.2</v>
      </c>
    </row>
    <row r="9" spans="1:23" ht="21" customHeight="1">
      <c r="A9" s="95">
        <v>7</v>
      </c>
      <c r="B9" s="101">
        <v>92152</v>
      </c>
      <c r="C9" s="101">
        <v>93053</v>
      </c>
      <c r="D9" s="101">
        <v>-901</v>
      </c>
      <c r="E9" s="101">
        <v>13013</v>
      </c>
      <c r="F9" s="101">
        <v>13914</v>
      </c>
      <c r="G9" s="102">
        <v>99</v>
      </c>
      <c r="V9" s="631"/>
      <c r="W9" s="632"/>
    </row>
    <row r="10" spans="1:7" ht="21" customHeight="1">
      <c r="A10" s="98">
        <v>12</v>
      </c>
      <c r="B10" s="103">
        <v>92741</v>
      </c>
      <c r="C10" s="103">
        <v>94055</v>
      </c>
      <c r="D10" s="103">
        <v>-1314</v>
      </c>
      <c r="E10" s="103">
        <v>13893</v>
      </c>
      <c r="F10" s="103">
        <v>15207</v>
      </c>
      <c r="G10" s="104">
        <v>98.6</v>
      </c>
    </row>
    <row r="11" s="43" customFormat="1" ht="21" customHeight="1">
      <c r="A11" s="443" t="s">
        <v>408</v>
      </c>
    </row>
    <row r="13" spans="22:23" ht="12">
      <c r="V13" s="631"/>
      <c r="W13" s="632"/>
    </row>
    <row r="16" spans="22:23" ht="12">
      <c r="V16" s="631"/>
      <c r="W16" s="632"/>
    </row>
    <row r="20" spans="22:23" ht="12">
      <c r="V20" s="631"/>
      <c r="W20" s="632"/>
    </row>
    <row r="21" spans="22:28" ht="12">
      <c r="V21" s="632"/>
      <c r="W21" s="632"/>
      <c r="X21" s="105"/>
      <c r="Y21" s="105"/>
      <c r="Z21" s="105"/>
      <c r="AA21" s="105"/>
      <c r="AB21" s="105"/>
    </row>
    <row r="22" spans="22:28" ht="12">
      <c r="V22" s="105"/>
      <c r="W22" s="105"/>
      <c r="X22" s="105"/>
      <c r="Y22" s="105"/>
      <c r="Z22" s="105"/>
      <c r="AA22" s="105"/>
      <c r="AB22" s="105"/>
    </row>
    <row r="52" ht="12">
      <c r="O52" s="319"/>
    </row>
  </sheetData>
  <mergeCells count="11">
    <mergeCell ref="G3:G4"/>
    <mergeCell ref="A1:G1"/>
    <mergeCell ref="D3:F3"/>
    <mergeCell ref="A3:A4"/>
    <mergeCell ref="B3:B4"/>
    <mergeCell ref="C3:C4"/>
    <mergeCell ref="V9:W9"/>
    <mergeCell ref="V21:W21"/>
    <mergeCell ref="V20:W20"/>
    <mergeCell ref="V16:W16"/>
    <mergeCell ref="V13:W13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25390625" style="50" customWidth="1"/>
    <col min="2" max="2" width="21.875" style="50" customWidth="1"/>
    <col min="3" max="13" width="7.75390625" style="50" customWidth="1"/>
    <col min="14" max="16" width="6.625" style="50" customWidth="1"/>
    <col min="17" max="17" width="8.625" style="50" customWidth="1"/>
    <col min="18" max="18" width="7.50390625" style="50" customWidth="1"/>
    <col min="19" max="25" width="6.625" style="50" customWidth="1"/>
    <col min="26" max="26" width="7.25390625" style="50" customWidth="1"/>
    <col min="27" max="27" width="7.875" style="50" customWidth="1"/>
    <col min="28" max="29" width="6.625" style="50" customWidth="1"/>
    <col min="30" max="16384" width="9.00390625" style="50" customWidth="1"/>
  </cols>
  <sheetData>
    <row r="1" spans="2:28" s="105" customFormat="1" ht="36.75" customHeight="1">
      <c r="B1" s="391"/>
      <c r="C1" s="391"/>
      <c r="D1" s="391"/>
      <c r="E1" s="391"/>
      <c r="F1" s="647" t="s">
        <v>322</v>
      </c>
      <c r="G1" s="647"/>
      <c r="H1" s="647"/>
      <c r="I1" s="647"/>
      <c r="J1" s="647"/>
      <c r="K1" s="647"/>
      <c r="L1" s="647"/>
      <c r="M1" s="647"/>
      <c r="N1" s="657" t="s">
        <v>323</v>
      </c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</row>
    <row r="2" spans="1:29" ht="21.75" customHeight="1">
      <c r="A2" s="641" t="s">
        <v>667</v>
      </c>
      <c r="B2" s="641"/>
      <c r="Z2" s="656" t="s">
        <v>672</v>
      </c>
      <c r="AA2" s="656"/>
      <c r="AB2" s="656"/>
      <c r="AC2" s="656"/>
    </row>
    <row r="3" spans="1:29" s="106" customFormat="1" ht="15" customHeight="1">
      <c r="A3" s="639" t="s">
        <v>324</v>
      </c>
      <c r="B3" s="635"/>
      <c r="C3" s="635" t="s">
        <v>287</v>
      </c>
      <c r="D3" s="635"/>
      <c r="E3" s="635"/>
      <c r="F3" s="635"/>
      <c r="G3" s="635"/>
      <c r="H3" s="635"/>
      <c r="I3" s="635"/>
      <c r="J3" s="635"/>
      <c r="K3" s="635"/>
      <c r="L3" s="635" t="s">
        <v>288</v>
      </c>
      <c r="M3" s="635"/>
      <c r="N3" s="635"/>
      <c r="O3" s="635"/>
      <c r="P3" s="635"/>
      <c r="Q3" s="635"/>
      <c r="R3" s="635"/>
      <c r="S3" s="635"/>
      <c r="T3" s="635"/>
      <c r="U3" s="635" t="s">
        <v>289</v>
      </c>
      <c r="V3" s="635"/>
      <c r="W3" s="635"/>
      <c r="X3" s="635"/>
      <c r="Y3" s="635"/>
      <c r="Z3" s="635"/>
      <c r="AA3" s="635"/>
      <c r="AB3" s="635"/>
      <c r="AC3" s="637"/>
    </row>
    <row r="4" spans="1:29" s="106" customFormat="1" ht="15" customHeight="1">
      <c r="A4" s="639"/>
      <c r="B4" s="635"/>
      <c r="C4" s="654" t="s">
        <v>287</v>
      </c>
      <c r="D4" s="648" t="s">
        <v>325</v>
      </c>
      <c r="E4" s="648"/>
      <c r="F4" s="648"/>
      <c r="G4" s="648" t="s">
        <v>326</v>
      </c>
      <c r="H4" s="649" t="s">
        <v>670</v>
      </c>
      <c r="I4" s="651" t="s">
        <v>671</v>
      </c>
      <c r="J4" s="653" t="s">
        <v>327</v>
      </c>
      <c r="K4" s="653" t="s">
        <v>328</v>
      </c>
      <c r="L4" s="654" t="s">
        <v>287</v>
      </c>
      <c r="M4" s="648" t="s">
        <v>325</v>
      </c>
      <c r="N4" s="648"/>
      <c r="O4" s="648"/>
      <c r="P4" s="648" t="s">
        <v>326</v>
      </c>
      <c r="Q4" s="649" t="s">
        <v>670</v>
      </c>
      <c r="R4" s="651" t="s">
        <v>671</v>
      </c>
      <c r="S4" s="653" t="s">
        <v>327</v>
      </c>
      <c r="T4" s="653" t="s">
        <v>328</v>
      </c>
      <c r="U4" s="654" t="s">
        <v>287</v>
      </c>
      <c r="V4" s="648" t="s">
        <v>325</v>
      </c>
      <c r="W4" s="648"/>
      <c r="X4" s="648"/>
      <c r="Y4" s="648" t="s">
        <v>326</v>
      </c>
      <c r="Z4" s="649" t="s">
        <v>670</v>
      </c>
      <c r="AA4" s="651" t="s">
        <v>671</v>
      </c>
      <c r="AB4" s="653" t="s">
        <v>327</v>
      </c>
      <c r="AC4" s="645" t="s">
        <v>328</v>
      </c>
    </row>
    <row r="5" spans="1:29" s="106" customFormat="1" ht="15" customHeight="1">
      <c r="A5" s="639"/>
      <c r="B5" s="635"/>
      <c r="C5" s="654"/>
      <c r="D5" s="107" t="s">
        <v>287</v>
      </c>
      <c r="E5" s="107" t="s">
        <v>329</v>
      </c>
      <c r="F5" s="107" t="s">
        <v>330</v>
      </c>
      <c r="G5" s="648"/>
      <c r="H5" s="650"/>
      <c r="I5" s="652"/>
      <c r="J5" s="648"/>
      <c r="K5" s="648"/>
      <c r="L5" s="654"/>
      <c r="M5" s="108" t="s">
        <v>287</v>
      </c>
      <c r="N5" s="108" t="s">
        <v>329</v>
      </c>
      <c r="O5" s="109" t="s">
        <v>330</v>
      </c>
      <c r="P5" s="648"/>
      <c r="Q5" s="650"/>
      <c r="R5" s="652"/>
      <c r="S5" s="648"/>
      <c r="T5" s="648"/>
      <c r="U5" s="654"/>
      <c r="V5" s="107" t="s">
        <v>287</v>
      </c>
      <c r="W5" s="107" t="s">
        <v>329</v>
      </c>
      <c r="X5" s="107" t="s">
        <v>330</v>
      </c>
      <c r="Y5" s="648"/>
      <c r="Z5" s="650"/>
      <c r="AA5" s="652"/>
      <c r="AB5" s="648"/>
      <c r="AC5" s="646"/>
    </row>
    <row r="6" spans="1:29" s="51" customFormat="1" ht="15.75" customHeight="1">
      <c r="A6" s="110"/>
      <c r="B6" s="415" t="s">
        <v>287</v>
      </c>
      <c r="C6" s="416">
        <v>47530</v>
      </c>
      <c r="D6" s="416">
        <v>35054</v>
      </c>
      <c r="E6" s="416">
        <v>30355</v>
      </c>
      <c r="F6" s="416">
        <v>4699</v>
      </c>
      <c r="G6" s="416">
        <v>3466</v>
      </c>
      <c r="H6" s="416">
        <v>1310</v>
      </c>
      <c r="I6" s="416">
        <v>4231</v>
      </c>
      <c r="J6" s="416">
        <v>3334</v>
      </c>
      <c r="K6" s="416">
        <v>133</v>
      </c>
      <c r="L6" s="416">
        <v>27545</v>
      </c>
      <c r="M6" s="417">
        <v>19673</v>
      </c>
      <c r="N6" s="416">
        <v>18147</v>
      </c>
      <c r="O6" s="416">
        <v>1526</v>
      </c>
      <c r="P6" s="416">
        <v>2434</v>
      </c>
      <c r="Q6" s="416">
        <v>1168</v>
      </c>
      <c r="R6" s="416">
        <v>3512</v>
      </c>
      <c r="S6" s="416">
        <v>753</v>
      </c>
      <c r="T6" s="416">
        <v>3</v>
      </c>
      <c r="U6" s="416">
        <v>19985</v>
      </c>
      <c r="V6" s="416">
        <v>15381</v>
      </c>
      <c r="W6" s="416">
        <v>12208</v>
      </c>
      <c r="X6" s="416">
        <v>3173</v>
      </c>
      <c r="Y6" s="416">
        <v>1032</v>
      </c>
      <c r="Z6" s="416">
        <v>142</v>
      </c>
      <c r="AA6" s="416">
        <v>719</v>
      </c>
      <c r="AB6" s="416">
        <v>2581</v>
      </c>
      <c r="AC6" s="417">
        <v>130</v>
      </c>
    </row>
    <row r="7" spans="1:29" s="51" customFormat="1" ht="15.75" customHeight="1">
      <c r="A7" s="372" t="s">
        <v>626</v>
      </c>
      <c r="B7" s="385" t="s">
        <v>627</v>
      </c>
      <c r="C7" s="392">
        <v>3530</v>
      </c>
      <c r="D7" s="392">
        <v>283</v>
      </c>
      <c r="E7" s="392">
        <v>181</v>
      </c>
      <c r="F7" s="392">
        <v>102</v>
      </c>
      <c r="G7" s="393">
        <v>39</v>
      </c>
      <c r="H7" s="393">
        <v>220</v>
      </c>
      <c r="I7" s="393">
        <v>1375</v>
      </c>
      <c r="J7" s="393">
        <v>1613</v>
      </c>
      <c r="K7" s="394" t="s">
        <v>331</v>
      </c>
      <c r="L7" s="392">
        <v>1941</v>
      </c>
      <c r="M7" s="395">
        <v>134</v>
      </c>
      <c r="N7" s="392">
        <v>108</v>
      </c>
      <c r="O7" s="392">
        <v>26</v>
      </c>
      <c r="P7" s="393">
        <v>25</v>
      </c>
      <c r="Q7" s="393">
        <v>209</v>
      </c>
      <c r="R7" s="393">
        <v>1229</v>
      </c>
      <c r="S7" s="393">
        <v>344</v>
      </c>
      <c r="T7" s="397" t="s">
        <v>331</v>
      </c>
      <c r="U7" s="392">
        <v>1589</v>
      </c>
      <c r="V7" s="392">
        <v>149</v>
      </c>
      <c r="W7" s="392">
        <v>73</v>
      </c>
      <c r="X7" s="392">
        <v>76</v>
      </c>
      <c r="Y7" s="393">
        <v>14</v>
      </c>
      <c r="Z7" s="398">
        <v>11</v>
      </c>
      <c r="AA7" s="398">
        <v>146</v>
      </c>
      <c r="AB7" s="393">
        <v>1269</v>
      </c>
      <c r="AC7" s="399" t="s">
        <v>331</v>
      </c>
    </row>
    <row r="8" spans="1:29" s="51" customFormat="1" ht="15.75" customHeight="1">
      <c r="A8" s="372" t="s">
        <v>628</v>
      </c>
      <c r="B8" s="385" t="s">
        <v>629</v>
      </c>
      <c r="C8" s="392">
        <v>46</v>
      </c>
      <c r="D8" s="392">
        <v>17</v>
      </c>
      <c r="E8" s="392">
        <v>13</v>
      </c>
      <c r="F8" s="392">
        <v>4</v>
      </c>
      <c r="G8" s="393">
        <v>3</v>
      </c>
      <c r="H8" s="393">
        <v>4</v>
      </c>
      <c r="I8" s="393">
        <v>14</v>
      </c>
      <c r="J8" s="393">
        <v>8</v>
      </c>
      <c r="K8" s="394" t="s">
        <v>331</v>
      </c>
      <c r="L8" s="392">
        <v>37</v>
      </c>
      <c r="M8" s="395">
        <v>14</v>
      </c>
      <c r="N8" s="392">
        <v>11</v>
      </c>
      <c r="O8" s="392">
        <v>3</v>
      </c>
      <c r="P8" s="393">
        <v>3</v>
      </c>
      <c r="Q8" s="393">
        <v>4</v>
      </c>
      <c r="R8" s="393">
        <v>14</v>
      </c>
      <c r="S8" s="393">
        <v>2</v>
      </c>
      <c r="T8" s="397" t="s">
        <v>331</v>
      </c>
      <c r="U8" s="392">
        <v>9</v>
      </c>
      <c r="V8" s="392">
        <v>3</v>
      </c>
      <c r="W8" s="392">
        <v>2</v>
      </c>
      <c r="X8" s="392">
        <v>1</v>
      </c>
      <c r="Y8" s="400" t="s">
        <v>331</v>
      </c>
      <c r="Z8" s="394" t="s">
        <v>331</v>
      </c>
      <c r="AA8" s="394" t="s">
        <v>331</v>
      </c>
      <c r="AB8" s="393">
        <v>6</v>
      </c>
      <c r="AC8" s="399" t="s">
        <v>331</v>
      </c>
    </row>
    <row r="9" spans="1:29" s="51" customFormat="1" ht="15.75" customHeight="1">
      <c r="A9" s="372" t="s">
        <v>630</v>
      </c>
      <c r="B9" s="385" t="s">
        <v>631</v>
      </c>
      <c r="C9" s="392">
        <v>8</v>
      </c>
      <c r="D9" s="392">
        <v>1</v>
      </c>
      <c r="E9" s="392">
        <v>1</v>
      </c>
      <c r="F9" s="401" t="s">
        <v>331</v>
      </c>
      <c r="G9" s="393">
        <v>4</v>
      </c>
      <c r="H9" s="400" t="s">
        <v>331</v>
      </c>
      <c r="I9" s="393">
        <v>2</v>
      </c>
      <c r="J9" s="393">
        <v>1</v>
      </c>
      <c r="K9" s="394" t="s">
        <v>331</v>
      </c>
      <c r="L9" s="392">
        <v>5</v>
      </c>
      <c r="M9" s="395">
        <v>1</v>
      </c>
      <c r="N9" s="392">
        <v>1</v>
      </c>
      <c r="O9" s="401" t="s">
        <v>331</v>
      </c>
      <c r="P9" s="393">
        <v>3</v>
      </c>
      <c r="Q9" s="400" t="s">
        <v>331</v>
      </c>
      <c r="R9" s="393">
        <v>1</v>
      </c>
      <c r="S9" s="400" t="s">
        <v>331</v>
      </c>
      <c r="T9" s="397" t="s">
        <v>331</v>
      </c>
      <c r="U9" s="392">
        <v>3</v>
      </c>
      <c r="V9" s="401" t="s">
        <v>331</v>
      </c>
      <c r="W9" s="401" t="s">
        <v>331</v>
      </c>
      <c r="X9" s="401" t="s">
        <v>331</v>
      </c>
      <c r="Y9" s="393">
        <v>1</v>
      </c>
      <c r="Z9" s="394" t="s">
        <v>331</v>
      </c>
      <c r="AA9" s="398">
        <v>1</v>
      </c>
      <c r="AB9" s="393">
        <v>1</v>
      </c>
      <c r="AC9" s="399" t="s">
        <v>331</v>
      </c>
    </row>
    <row r="10" spans="1:29" s="51" customFormat="1" ht="15.75" customHeight="1">
      <c r="A10" s="372" t="s">
        <v>632</v>
      </c>
      <c r="B10" s="385" t="s">
        <v>633</v>
      </c>
      <c r="C10" s="392">
        <v>110</v>
      </c>
      <c r="D10" s="392">
        <v>93</v>
      </c>
      <c r="E10" s="392">
        <v>89</v>
      </c>
      <c r="F10" s="392">
        <v>4</v>
      </c>
      <c r="G10" s="393">
        <v>14</v>
      </c>
      <c r="H10" s="393">
        <v>1</v>
      </c>
      <c r="I10" s="393">
        <v>2</v>
      </c>
      <c r="J10" s="400" t="s">
        <v>331</v>
      </c>
      <c r="K10" s="394" t="s">
        <v>331</v>
      </c>
      <c r="L10" s="392">
        <v>86</v>
      </c>
      <c r="M10" s="395">
        <v>74</v>
      </c>
      <c r="N10" s="392">
        <v>71</v>
      </c>
      <c r="O10" s="392">
        <v>3</v>
      </c>
      <c r="P10" s="393">
        <v>9</v>
      </c>
      <c r="Q10" s="393">
        <v>1</v>
      </c>
      <c r="R10" s="393">
        <v>2</v>
      </c>
      <c r="S10" s="400" t="s">
        <v>331</v>
      </c>
      <c r="T10" s="397" t="s">
        <v>331</v>
      </c>
      <c r="U10" s="392">
        <v>24</v>
      </c>
      <c r="V10" s="392">
        <v>19</v>
      </c>
      <c r="W10" s="392">
        <v>18</v>
      </c>
      <c r="X10" s="392">
        <v>1</v>
      </c>
      <c r="Y10" s="393">
        <v>5</v>
      </c>
      <c r="Z10" s="394" t="s">
        <v>331</v>
      </c>
      <c r="AA10" s="394" t="s">
        <v>331</v>
      </c>
      <c r="AB10" s="400" t="s">
        <v>331</v>
      </c>
      <c r="AC10" s="399" t="s">
        <v>331</v>
      </c>
    </row>
    <row r="11" spans="1:29" s="51" customFormat="1" ht="15.75" customHeight="1">
      <c r="A11" s="372" t="s">
        <v>634</v>
      </c>
      <c r="B11" s="385" t="s">
        <v>635</v>
      </c>
      <c r="C11" s="392">
        <v>4433</v>
      </c>
      <c r="D11" s="392">
        <v>2542</v>
      </c>
      <c r="E11" s="392">
        <v>2322</v>
      </c>
      <c r="F11" s="392">
        <v>220</v>
      </c>
      <c r="G11" s="393">
        <v>716</v>
      </c>
      <c r="H11" s="393">
        <v>267</v>
      </c>
      <c r="I11" s="393">
        <v>633</v>
      </c>
      <c r="J11" s="393">
        <v>275</v>
      </c>
      <c r="K11" s="394" t="s">
        <v>331</v>
      </c>
      <c r="L11" s="392">
        <v>3730</v>
      </c>
      <c r="M11" s="395">
        <v>2181</v>
      </c>
      <c r="N11" s="392">
        <v>2011</v>
      </c>
      <c r="O11" s="392">
        <v>170</v>
      </c>
      <c r="P11" s="393">
        <v>526</v>
      </c>
      <c r="Q11" s="393">
        <v>264</v>
      </c>
      <c r="R11" s="393">
        <v>632</v>
      </c>
      <c r="S11" s="393">
        <v>127</v>
      </c>
      <c r="T11" s="397" t="s">
        <v>331</v>
      </c>
      <c r="U11" s="392">
        <v>703</v>
      </c>
      <c r="V11" s="392">
        <v>361</v>
      </c>
      <c r="W11" s="392">
        <v>311</v>
      </c>
      <c r="X11" s="392">
        <v>50</v>
      </c>
      <c r="Y11" s="393">
        <v>190</v>
      </c>
      <c r="Z11" s="398">
        <v>3</v>
      </c>
      <c r="AA11" s="398">
        <v>1</v>
      </c>
      <c r="AB11" s="393">
        <v>148</v>
      </c>
      <c r="AC11" s="399" t="s">
        <v>331</v>
      </c>
    </row>
    <row r="12" spans="1:29" s="51" customFormat="1" ht="15.75" customHeight="1">
      <c r="A12" s="372" t="s">
        <v>636</v>
      </c>
      <c r="B12" s="385" t="s">
        <v>637</v>
      </c>
      <c r="C12" s="392">
        <v>12880</v>
      </c>
      <c r="D12" s="392">
        <v>10753</v>
      </c>
      <c r="E12" s="392">
        <v>9799</v>
      </c>
      <c r="F12" s="392">
        <v>954</v>
      </c>
      <c r="G12" s="393">
        <v>1109</v>
      </c>
      <c r="H12" s="393">
        <v>152</v>
      </c>
      <c r="I12" s="393">
        <v>444</v>
      </c>
      <c r="J12" s="393">
        <v>308</v>
      </c>
      <c r="K12" s="398">
        <v>114</v>
      </c>
      <c r="L12" s="392">
        <v>8661</v>
      </c>
      <c r="M12" s="395">
        <v>7237</v>
      </c>
      <c r="N12" s="392">
        <v>6812</v>
      </c>
      <c r="O12" s="392">
        <v>425</v>
      </c>
      <c r="P12" s="393">
        <v>804</v>
      </c>
      <c r="Q12" s="393">
        <v>142</v>
      </c>
      <c r="R12" s="393">
        <v>403</v>
      </c>
      <c r="S12" s="393">
        <v>73</v>
      </c>
      <c r="T12" s="402">
        <v>2</v>
      </c>
      <c r="U12" s="392">
        <v>4219</v>
      </c>
      <c r="V12" s="392">
        <v>3516</v>
      </c>
      <c r="W12" s="392">
        <v>2987</v>
      </c>
      <c r="X12" s="392">
        <v>529</v>
      </c>
      <c r="Y12" s="393">
        <v>305</v>
      </c>
      <c r="Z12" s="398">
        <v>10</v>
      </c>
      <c r="AA12" s="398">
        <v>41</v>
      </c>
      <c r="AB12" s="393">
        <v>235</v>
      </c>
      <c r="AC12" s="403">
        <v>112</v>
      </c>
    </row>
    <row r="13" spans="1:29" s="51" customFormat="1" ht="15.75" customHeight="1">
      <c r="A13" s="372" t="s">
        <v>638</v>
      </c>
      <c r="B13" s="386" t="s">
        <v>639</v>
      </c>
      <c r="C13" s="392">
        <v>151</v>
      </c>
      <c r="D13" s="392">
        <v>149</v>
      </c>
      <c r="E13" s="392">
        <v>147</v>
      </c>
      <c r="F13" s="392">
        <v>2</v>
      </c>
      <c r="G13" s="393">
        <v>2</v>
      </c>
      <c r="H13" s="400" t="s">
        <v>331</v>
      </c>
      <c r="I13" s="400" t="s">
        <v>331</v>
      </c>
      <c r="J13" s="400" t="s">
        <v>331</v>
      </c>
      <c r="K13" s="394" t="s">
        <v>331</v>
      </c>
      <c r="L13" s="392">
        <v>123</v>
      </c>
      <c r="M13" s="395">
        <v>121</v>
      </c>
      <c r="N13" s="392">
        <v>120</v>
      </c>
      <c r="O13" s="392">
        <v>1</v>
      </c>
      <c r="P13" s="393">
        <v>2</v>
      </c>
      <c r="Q13" s="400" t="s">
        <v>331</v>
      </c>
      <c r="R13" s="400" t="s">
        <v>331</v>
      </c>
      <c r="S13" s="400" t="s">
        <v>331</v>
      </c>
      <c r="T13" s="397" t="s">
        <v>331</v>
      </c>
      <c r="U13" s="392">
        <v>28</v>
      </c>
      <c r="V13" s="392">
        <v>28</v>
      </c>
      <c r="W13" s="392">
        <v>27</v>
      </c>
      <c r="X13" s="392">
        <v>1</v>
      </c>
      <c r="Y13" s="400" t="s">
        <v>331</v>
      </c>
      <c r="Z13" s="394" t="s">
        <v>331</v>
      </c>
      <c r="AA13" s="394" t="s">
        <v>331</v>
      </c>
      <c r="AB13" s="400" t="s">
        <v>331</v>
      </c>
      <c r="AC13" s="399" t="s">
        <v>331</v>
      </c>
    </row>
    <row r="14" spans="1:29" s="51" customFormat="1" ht="15.75" customHeight="1">
      <c r="A14" s="372" t="s">
        <v>640</v>
      </c>
      <c r="B14" s="385" t="s">
        <v>641</v>
      </c>
      <c r="C14" s="392">
        <v>596</v>
      </c>
      <c r="D14" s="392">
        <v>549</v>
      </c>
      <c r="E14" s="392">
        <v>516</v>
      </c>
      <c r="F14" s="392">
        <v>33</v>
      </c>
      <c r="G14" s="393">
        <v>29</v>
      </c>
      <c r="H14" s="393">
        <v>2</v>
      </c>
      <c r="I14" s="393">
        <v>12</v>
      </c>
      <c r="J14" s="393">
        <v>4</v>
      </c>
      <c r="K14" s="394" t="s">
        <v>331</v>
      </c>
      <c r="L14" s="392">
        <v>438</v>
      </c>
      <c r="M14" s="395">
        <v>399</v>
      </c>
      <c r="N14" s="392">
        <v>385</v>
      </c>
      <c r="O14" s="392">
        <v>14</v>
      </c>
      <c r="P14" s="393">
        <v>23</v>
      </c>
      <c r="Q14" s="393">
        <v>2</v>
      </c>
      <c r="R14" s="393">
        <v>12</v>
      </c>
      <c r="S14" s="393">
        <v>2</v>
      </c>
      <c r="T14" s="397" t="s">
        <v>331</v>
      </c>
      <c r="U14" s="392">
        <v>158</v>
      </c>
      <c r="V14" s="392">
        <v>150</v>
      </c>
      <c r="W14" s="392">
        <v>131</v>
      </c>
      <c r="X14" s="392">
        <v>19</v>
      </c>
      <c r="Y14" s="393">
        <v>6</v>
      </c>
      <c r="Z14" s="394" t="s">
        <v>331</v>
      </c>
      <c r="AA14" s="394" t="s">
        <v>331</v>
      </c>
      <c r="AB14" s="393">
        <v>2</v>
      </c>
      <c r="AC14" s="399" t="s">
        <v>331</v>
      </c>
    </row>
    <row r="15" spans="1:29" s="51" customFormat="1" ht="15.75" customHeight="1">
      <c r="A15" s="372" t="s">
        <v>642</v>
      </c>
      <c r="B15" s="385" t="s">
        <v>643</v>
      </c>
      <c r="C15" s="392">
        <v>2531</v>
      </c>
      <c r="D15" s="392">
        <v>2243</v>
      </c>
      <c r="E15" s="392">
        <v>1943</v>
      </c>
      <c r="F15" s="392">
        <v>300</v>
      </c>
      <c r="G15" s="393">
        <v>121</v>
      </c>
      <c r="H15" s="393">
        <v>25</v>
      </c>
      <c r="I15" s="393">
        <v>125</v>
      </c>
      <c r="J15" s="393">
        <v>17</v>
      </c>
      <c r="K15" s="394" t="s">
        <v>331</v>
      </c>
      <c r="L15" s="392">
        <v>1904</v>
      </c>
      <c r="M15" s="395">
        <v>1661</v>
      </c>
      <c r="N15" s="392">
        <v>1517</v>
      </c>
      <c r="O15" s="392">
        <v>144</v>
      </c>
      <c r="P15" s="393">
        <v>88</v>
      </c>
      <c r="Q15" s="393">
        <v>25</v>
      </c>
      <c r="R15" s="393">
        <v>122</v>
      </c>
      <c r="S15" s="393">
        <v>8</v>
      </c>
      <c r="T15" s="397" t="s">
        <v>331</v>
      </c>
      <c r="U15" s="392">
        <v>627</v>
      </c>
      <c r="V15" s="392">
        <v>582</v>
      </c>
      <c r="W15" s="392">
        <v>426</v>
      </c>
      <c r="X15" s="392">
        <v>156</v>
      </c>
      <c r="Y15" s="393">
        <v>33</v>
      </c>
      <c r="Z15" s="394" t="s">
        <v>331</v>
      </c>
      <c r="AA15" s="398">
        <v>3</v>
      </c>
      <c r="AB15" s="393">
        <v>9</v>
      </c>
      <c r="AC15" s="399" t="s">
        <v>331</v>
      </c>
    </row>
    <row r="16" spans="1:29" s="51" customFormat="1" ht="15.75" customHeight="1">
      <c r="A16" s="372" t="s">
        <v>644</v>
      </c>
      <c r="B16" s="385" t="s">
        <v>645</v>
      </c>
      <c r="C16" s="392">
        <v>7663</v>
      </c>
      <c r="D16" s="392">
        <v>5660</v>
      </c>
      <c r="E16" s="392">
        <v>4737</v>
      </c>
      <c r="F16" s="392">
        <v>923</v>
      </c>
      <c r="G16" s="393">
        <v>785</v>
      </c>
      <c r="H16" s="393">
        <v>187</v>
      </c>
      <c r="I16" s="393">
        <v>545</v>
      </c>
      <c r="J16" s="393">
        <v>485</v>
      </c>
      <c r="K16" s="394" t="s">
        <v>331</v>
      </c>
      <c r="L16" s="392">
        <v>3656</v>
      </c>
      <c r="M16" s="395">
        <v>2466</v>
      </c>
      <c r="N16" s="392">
        <v>2260</v>
      </c>
      <c r="O16" s="392">
        <v>206</v>
      </c>
      <c r="P16" s="393">
        <v>511</v>
      </c>
      <c r="Q16" s="393">
        <v>163</v>
      </c>
      <c r="R16" s="393">
        <v>419</v>
      </c>
      <c r="S16" s="393">
        <v>96</v>
      </c>
      <c r="T16" s="397" t="s">
        <v>331</v>
      </c>
      <c r="U16" s="392">
        <v>4007</v>
      </c>
      <c r="V16" s="392">
        <v>3194</v>
      </c>
      <c r="W16" s="392">
        <v>2477</v>
      </c>
      <c r="X16" s="392">
        <v>717</v>
      </c>
      <c r="Y16" s="393">
        <v>274</v>
      </c>
      <c r="Z16" s="398">
        <v>24</v>
      </c>
      <c r="AA16" s="398">
        <v>126</v>
      </c>
      <c r="AB16" s="393">
        <v>389</v>
      </c>
      <c r="AC16" s="399" t="s">
        <v>331</v>
      </c>
    </row>
    <row r="17" spans="1:29" s="51" customFormat="1" ht="15.75" customHeight="1">
      <c r="A17" s="372" t="s">
        <v>646</v>
      </c>
      <c r="B17" s="385" t="s">
        <v>647</v>
      </c>
      <c r="C17" s="392">
        <v>815</v>
      </c>
      <c r="D17" s="392">
        <v>755</v>
      </c>
      <c r="E17" s="392">
        <v>690</v>
      </c>
      <c r="F17" s="392">
        <v>65</v>
      </c>
      <c r="G17" s="393">
        <v>31</v>
      </c>
      <c r="H17" s="393">
        <v>5</v>
      </c>
      <c r="I17" s="393">
        <v>19</v>
      </c>
      <c r="J17" s="393">
        <v>5</v>
      </c>
      <c r="K17" s="394" t="s">
        <v>331</v>
      </c>
      <c r="L17" s="392">
        <v>351</v>
      </c>
      <c r="M17" s="395">
        <v>304</v>
      </c>
      <c r="N17" s="392">
        <v>297</v>
      </c>
      <c r="O17" s="392">
        <v>7</v>
      </c>
      <c r="P17" s="393">
        <v>26</v>
      </c>
      <c r="Q17" s="393">
        <v>5</v>
      </c>
      <c r="R17" s="393">
        <v>16</v>
      </c>
      <c r="S17" s="400" t="s">
        <v>331</v>
      </c>
      <c r="T17" s="397" t="s">
        <v>331</v>
      </c>
      <c r="U17" s="392">
        <v>464</v>
      </c>
      <c r="V17" s="392">
        <v>451</v>
      </c>
      <c r="W17" s="392">
        <v>393</v>
      </c>
      <c r="X17" s="392">
        <v>58</v>
      </c>
      <c r="Y17" s="393">
        <v>5</v>
      </c>
      <c r="Z17" s="394" t="s">
        <v>331</v>
      </c>
      <c r="AA17" s="398">
        <v>3</v>
      </c>
      <c r="AB17" s="393">
        <v>5</v>
      </c>
      <c r="AC17" s="399" t="s">
        <v>331</v>
      </c>
    </row>
    <row r="18" spans="1:29" s="51" customFormat="1" ht="15.75" customHeight="1">
      <c r="A18" s="372" t="s">
        <v>648</v>
      </c>
      <c r="B18" s="385" t="s">
        <v>649</v>
      </c>
      <c r="C18" s="392">
        <v>246</v>
      </c>
      <c r="D18" s="392">
        <v>105</v>
      </c>
      <c r="E18" s="392">
        <v>97</v>
      </c>
      <c r="F18" s="392">
        <v>8</v>
      </c>
      <c r="G18" s="393">
        <v>84</v>
      </c>
      <c r="H18" s="393">
        <v>4</v>
      </c>
      <c r="I18" s="393">
        <v>38</v>
      </c>
      <c r="J18" s="393">
        <v>15</v>
      </c>
      <c r="K18" s="394" t="s">
        <v>331</v>
      </c>
      <c r="L18" s="392">
        <v>158</v>
      </c>
      <c r="M18" s="395">
        <v>62</v>
      </c>
      <c r="N18" s="392">
        <v>59</v>
      </c>
      <c r="O18" s="392">
        <v>3</v>
      </c>
      <c r="P18" s="393">
        <v>56</v>
      </c>
      <c r="Q18" s="393">
        <v>4</v>
      </c>
      <c r="R18" s="393">
        <v>33</v>
      </c>
      <c r="S18" s="393">
        <v>3</v>
      </c>
      <c r="T18" s="397" t="s">
        <v>331</v>
      </c>
      <c r="U18" s="392">
        <v>88</v>
      </c>
      <c r="V18" s="392">
        <v>43</v>
      </c>
      <c r="W18" s="392">
        <v>38</v>
      </c>
      <c r="X18" s="392">
        <v>5</v>
      </c>
      <c r="Y18" s="393">
        <v>28</v>
      </c>
      <c r="Z18" s="394" t="s">
        <v>331</v>
      </c>
      <c r="AA18" s="398">
        <v>5</v>
      </c>
      <c r="AB18" s="393">
        <v>12</v>
      </c>
      <c r="AC18" s="399" t="s">
        <v>331</v>
      </c>
    </row>
    <row r="19" spans="1:29" s="51" customFormat="1" ht="15.75" customHeight="1">
      <c r="A19" s="372" t="s">
        <v>650</v>
      </c>
      <c r="B19" s="385" t="s">
        <v>651</v>
      </c>
      <c r="C19" s="392">
        <v>1708</v>
      </c>
      <c r="D19" s="392">
        <v>1070</v>
      </c>
      <c r="E19" s="392">
        <v>772</v>
      </c>
      <c r="F19" s="392">
        <v>298</v>
      </c>
      <c r="G19" s="393">
        <v>77</v>
      </c>
      <c r="H19" s="393">
        <v>128</v>
      </c>
      <c r="I19" s="393">
        <v>202</v>
      </c>
      <c r="J19" s="393">
        <v>231</v>
      </c>
      <c r="K19" s="394" t="s">
        <v>331</v>
      </c>
      <c r="L19" s="392">
        <v>627</v>
      </c>
      <c r="M19" s="395">
        <v>323</v>
      </c>
      <c r="N19" s="392">
        <v>276</v>
      </c>
      <c r="O19" s="392">
        <v>47</v>
      </c>
      <c r="P19" s="393">
        <v>49</v>
      </c>
      <c r="Q19" s="393">
        <v>98</v>
      </c>
      <c r="R19" s="393">
        <v>114</v>
      </c>
      <c r="S19" s="393">
        <v>43</v>
      </c>
      <c r="T19" s="397" t="s">
        <v>331</v>
      </c>
      <c r="U19" s="392">
        <v>1081</v>
      </c>
      <c r="V19" s="392">
        <v>747</v>
      </c>
      <c r="W19" s="392">
        <v>496</v>
      </c>
      <c r="X19" s="392">
        <v>251</v>
      </c>
      <c r="Y19" s="393">
        <v>28</v>
      </c>
      <c r="Z19" s="398">
        <v>30</v>
      </c>
      <c r="AA19" s="398">
        <v>88</v>
      </c>
      <c r="AB19" s="393">
        <v>188</v>
      </c>
      <c r="AC19" s="399" t="s">
        <v>331</v>
      </c>
    </row>
    <row r="20" spans="1:29" s="51" customFormat="1" ht="15.75" customHeight="1">
      <c r="A20" s="372" t="s">
        <v>652</v>
      </c>
      <c r="B20" s="385" t="s">
        <v>653</v>
      </c>
      <c r="C20" s="392">
        <v>3645</v>
      </c>
      <c r="D20" s="392">
        <v>3309</v>
      </c>
      <c r="E20" s="392">
        <v>2858</v>
      </c>
      <c r="F20" s="392">
        <v>451</v>
      </c>
      <c r="G20" s="393">
        <v>67</v>
      </c>
      <c r="H20" s="393">
        <v>91</v>
      </c>
      <c r="I20" s="393">
        <v>99</v>
      </c>
      <c r="J20" s="393">
        <v>79</v>
      </c>
      <c r="K20" s="394" t="s">
        <v>331</v>
      </c>
      <c r="L20" s="392">
        <v>827</v>
      </c>
      <c r="M20" s="395">
        <v>627</v>
      </c>
      <c r="N20" s="392">
        <v>591</v>
      </c>
      <c r="O20" s="392">
        <v>36</v>
      </c>
      <c r="P20" s="393">
        <v>33</v>
      </c>
      <c r="Q20" s="393">
        <v>84</v>
      </c>
      <c r="R20" s="393">
        <v>76</v>
      </c>
      <c r="S20" s="393">
        <v>7</v>
      </c>
      <c r="T20" s="397" t="s">
        <v>331</v>
      </c>
      <c r="U20" s="392">
        <v>2818</v>
      </c>
      <c r="V20" s="392">
        <v>2682</v>
      </c>
      <c r="W20" s="392">
        <v>2267</v>
      </c>
      <c r="X20" s="392">
        <v>415</v>
      </c>
      <c r="Y20" s="393">
        <v>34</v>
      </c>
      <c r="Z20" s="398">
        <v>7</v>
      </c>
      <c r="AA20" s="398">
        <v>23</v>
      </c>
      <c r="AB20" s="393">
        <v>72</v>
      </c>
      <c r="AC20" s="399" t="s">
        <v>331</v>
      </c>
    </row>
    <row r="21" spans="1:29" s="51" customFormat="1" ht="15.75" customHeight="1">
      <c r="A21" s="372" t="s">
        <v>654</v>
      </c>
      <c r="B21" s="385" t="s">
        <v>655</v>
      </c>
      <c r="C21" s="392">
        <v>1664</v>
      </c>
      <c r="D21" s="392">
        <v>1493</v>
      </c>
      <c r="E21" s="392">
        <v>1281</v>
      </c>
      <c r="F21" s="392">
        <v>212</v>
      </c>
      <c r="G21" s="393">
        <v>12</v>
      </c>
      <c r="H21" s="393">
        <v>27</v>
      </c>
      <c r="I21" s="393">
        <v>115</v>
      </c>
      <c r="J21" s="393">
        <v>17</v>
      </c>
      <c r="K21" s="394" t="s">
        <v>331</v>
      </c>
      <c r="L21" s="392">
        <v>653</v>
      </c>
      <c r="M21" s="395">
        <v>600</v>
      </c>
      <c r="N21" s="392">
        <v>552</v>
      </c>
      <c r="O21" s="392">
        <v>48</v>
      </c>
      <c r="P21" s="393">
        <v>9</v>
      </c>
      <c r="Q21" s="393">
        <v>12</v>
      </c>
      <c r="R21" s="393">
        <v>32</v>
      </c>
      <c r="S21" s="400" t="s">
        <v>331</v>
      </c>
      <c r="T21" s="397" t="s">
        <v>331</v>
      </c>
      <c r="U21" s="392">
        <v>1011</v>
      </c>
      <c r="V21" s="392">
        <v>893</v>
      </c>
      <c r="W21" s="392">
        <v>729</v>
      </c>
      <c r="X21" s="392">
        <v>164</v>
      </c>
      <c r="Y21" s="393">
        <v>3</v>
      </c>
      <c r="Z21" s="398">
        <v>15</v>
      </c>
      <c r="AA21" s="398">
        <v>83</v>
      </c>
      <c r="AB21" s="393">
        <v>17</v>
      </c>
      <c r="AC21" s="399" t="s">
        <v>331</v>
      </c>
    </row>
    <row r="22" spans="1:29" s="51" customFormat="1" ht="15.75" customHeight="1">
      <c r="A22" s="372" t="s">
        <v>656</v>
      </c>
      <c r="B22" s="385" t="s">
        <v>657</v>
      </c>
      <c r="C22" s="392">
        <v>552</v>
      </c>
      <c r="D22" s="392">
        <v>547</v>
      </c>
      <c r="E22" s="392">
        <v>431</v>
      </c>
      <c r="F22" s="392">
        <v>116</v>
      </c>
      <c r="G22" s="393">
        <v>5</v>
      </c>
      <c r="H22" s="400" t="s">
        <v>331</v>
      </c>
      <c r="I22" s="400" t="s">
        <v>331</v>
      </c>
      <c r="J22" s="400" t="s">
        <v>331</v>
      </c>
      <c r="K22" s="394" t="s">
        <v>331</v>
      </c>
      <c r="L22" s="392">
        <v>355</v>
      </c>
      <c r="M22" s="395">
        <v>350</v>
      </c>
      <c r="N22" s="392">
        <v>306</v>
      </c>
      <c r="O22" s="392">
        <v>44</v>
      </c>
      <c r="P22" s="393">
        <v>5</v>
      </c>
      <c r="Q22" s="400" t="s">
        <v>331</v>
      </c>
      <c r="R22" s="400" t="s">
        <v>331</v>
      </c>
      <c r="S22" s="400" t="s">
        <v>331</v>
      </c>
      <c r="T22" s="397" t="s">
        <v>331</v>
      </c>
      <c r="U22" s="392">
        <v>197</v>
      </c>
      <c r="V22" s="392">
        <v>197</v>
      </c>
      <c r="W22" s="392">
        <v>125</v>
      </c>
      <c r="X22" s="392">
        <v>72</v>
      </c>
      <c r="Y22" s="400" t="s">
        <v>331</v>
      </c>
      <c r="Z22" s="394" t="s">
        <v>331</v>
      </c>
      <c r="AA22" s="394" t="s">
        <v>331</v>
      </c>
      <c r="AB22" s="400" t="s">
        <v>331</v>
      </c>
      <c r="AC22" s="399" t="s">
        <v>331</v>
      </c>
    </row>
    <row r="23" spans="1:29" s="51" customFormat="1" ht="15.75" customHeight="1">
      <c r="A23" s="372" t="s">
        <v>658</v>
      </c>
      <c r="B23" s="387" t="s">
        <v>668</v>
      </c>
      <c r="C23" s="392">
        <v>5404</v>
      </c>
      <c r="D23" s="392">
        <v>3965</v>
      </c>
      <c r="E23" s="392">
        <v>3272</v>
      </c>
      <c r="F23" s="392">
        <v>693</v>
      </c>
      <c r="G23" s="393">
        <v>362</v>
      </c>
      <c r="H23" s="393">
        <v>194</v>
      </c>
      <c r="I23" s="393">
        <v>590</v>
      </c>
      <c r="J23" s="393">
        <v>273</v>
      </c>
      <c r="K23" s="398">
        <v>19</v>
      </c>
      <c r="L23" s="392">
        <v>2975</v>
      </c>
      <c r="M23" s="395">
        <v>2123</v>
      </c>
      <c r="N23" s="392">
        <v>1861</v>
      </c>
      <c r="O23" s="392">
        <v>262</v>
      </c>
      <c r="P23" s="393">
        <v>257</v>
      </c>
      <c r="Q23" s="393">
        <v>154</v>
      </c>
      <c r="R23" s="393">
        <v>392</v>
      </c>
      <c r="S23" s="393">
        <v>47</v>
      </c>
      <c r="T23" s="402">
        <v>1</v>
      </c>
      <c r="U23" s="392">
        <v>2429</v>
      </c>
      <c r="V23" s="392">
        <v>1842</v>
      </c>
      <c r="W23" s="392">
        <v>1411</v>
      </c>
      <c r="X23" s="392">
        <v>431</v>
      </c>
      <c r="Y23" s="393">
        <v>105</v>
      </c>
      <c r="Z23" s="398">
        <v>40</v>
      </c>
      <c r="AA23" s="398">
        <v>198</v>
      </c>
      <c r="AB23" s="393">
        <v>226</v>
      </c>
      <c r="AC23" s="403">
        <v>18</v>
      </c>
    </row>
    <row r="24" spans="1:29" s="51" customFormat="1" ht="15.75" customHeight="1">
      <c r="A24" s="372" t="s">
        <v>659</v>
      </c>
      <c r="B24" s="388" t="s">
        <v>669</v>
      </c>
      <c r="C24" s="392">
        <v>1291</v>
      </c>
      <c r="D24" s="392">
        <v>1291</v>
      </c>
      <c r="E24" s="392">
        <v>1020</v>
      </c>
      <c r="F24" s="392">
        <v>271</v>
      </c>
      <c r="G24" s="400" t="s">
        <v>331</v>
      </c>
      <c r="H24" s="400" t="s">
        <v>331</v>
      </c>
      <c r="I24" s="400" t="s">
        <v>331</v>
      </c>
      <c r="J24" s="400" t="s">
        <v>331</v>
      </c>
      <c r="K24" s="394" t="s">
        <v>331</v>
      </c>
      <c r="L24" s="392">
        <v>864</v>
      </c>
      <c r="M24" s="395">
        <v>864</v>
      </c>
      <c r="N24" s="392">
        <v>792</v>
      </c>
      <c r="O24" s="392">
        <v>72</v>
      </c>
      <c r="P24" s="400" t="s">
        <v>331</v>
      </c>
      <c r="Q24" s="400" t="s">
        <v>331</v>
      </c>
      <c r="R24" s="400" t="s">
        <v>331</v>
      </c>
      <c r="S24" s="400" t="s">
        <v>331</v>
      </c>
      <c r="T24" s="397" t="s">
        <v>331</v>
      </c>
      <c r="U24" s="392">
        <v>427</v>
      </c>
      <c r="V24" s="392">
        <v>427</v>
      </c>
      <c r="W24" s="392">
        <v>228</v>
      </c>
      <c r="X24" s="392">
        <v>199</v>
      </c>
      <c r="Y24" s="400" t="s">
        <v>331</v>
      </c>
      <c r="Z24" s="394" t="s">
        <v>331</v>
      </c>
      <c r="AA24" s="394" t="s">
        <v>331</v>
      </c>
      <c r="AB24" s="400" t="s">
        <v>331</v>
      </c>
      <c r="AC24" s="399" t="s">
        <v>331</v>
      </c>
    </row>
    <row r="25" spans="1:29" s="51" customFormat="1" ht="15.75" customHeight="1">
      <c r="A25" s="372" t="s">
        <v>660</v>
      </c>
      <c r="B25" s="385" t="s">
        <v>661</v>
      </c>
      <c r="C25" s="392">
        <v>257</v>
      </c>
      <c r="D25" s="392">
        <v>229</v>
      </c>
      <c r="E25" s="392">
        <v>186</v>
      </c>
      <c r="F25" s="392">
        <v>43</v>
      </c>
      <c r="G25" s="393">
        <v>6</v>
      </c>
      <c r="H25" s="393">
        <v>3</v>
      </c>
      <c r="I25" s="393">
        <v>16</v>
      </c>
      <c r="J25" s="393">
        <v>3</v>
      </c>
      <c r="K25" s="394" t="s">
        <v>331</v>
      </c>
      <c r="L25" s="392">
        <v>154</v>
      </c>
      <c r="M25" s="395">
        <v>132</v>
      </c>
      <c r="N25" s="392">
        <v>117</v>
      </c>
      <c r="O25" s="392">
        <v>15</v>
      </c>
      <c r="P25" s="393">
        <v>5</v>
      </c>
      <c r="Q25" s="393">
        <v>1</v>
      </c>
      <c r="R25" s="393">
        <v>15</v>
      </c>
      <c r="S25" s="393">
        <v>1</v>
      </c>
      <c r="T25" s="397" t="s">
        <v>331</v>
      </c>
      <c r="U25" s="392">
        <v>103</v>
      </c>
      <c r="V25" s="392">
        <v>97</v>
      </c>
      <c r="W25" s="392">
        <v>69</v>
      </c>
      <c r="X25" s="392">
        <v>28</v>
      </c>
      <c r="Y25" s="393">
        <v>1</v>
      </c>
      <c r="Z25" s="398">
        <v>2</v>
      </c>
      <c r="AA25" s="398">
        <v>1</v>
      </c>
      <c r="AB25" s="393">
        <v>2</v>
      </c>
      <c r="AC25" s="399" t="s">
        <v>331</v>
      </c>
    </row>
    <row r="26" spans="1:29" s="51" customFormat="1" ht="15.75" customHeight="1">
      <c r="A26" s="383" t="s">
        <v>662</v>
      </c>
      <c r="B26" s="384"/>
      <c r="C26" s="404"/>
      <c r="D26" s="404"/>
      <c r="E26" s="404"/>
      <c r="F26" s="404"/>
      <c r="G26" s="405"/>
      <c r="H26" s="405"/>
      <c r="I26" s="405"/>
      <c r="J26" s="405"/>
      <c r="K26" s="406"/>
      <c r="L26" s="404"/>
      <c r="M26" s="404"/>
      <c r="N26" s="404"/>
      <c r="O26" s="404"/>
      <c r="P26" s="405"/>
      <c r="Q26" s="405"/>
      <c r="R26" s="405"/>
      <c r="S26" s="405"/>
      <c r="T26" s="407"/>
      <c r="U26" s="404"/>
      <c r="V26" s="404"/>
      <c r="W26" s="404"/>
      <c r="X26" s="404"/>
      <c r="Y26" s="405"/>
      <c r="Z26" s="406"/>
      <c r="AA26" s="406"/>
      <c r="AB26" s="405"/>
      <c r="AC26" s="406"/>
    </row>
    <row r="27" spans="1:29" s="51" customFormat="1" ht="15.75" customHeight="1">
      <c r="A27" s="378"/>
      <c r="B27" s="385" t="s">
        <v>663</v>
      </c>
      <c r="C27" s="392">
        <v>3584</v>
      </c>
      <c r="D27" s="392">
        <v>301</v>
      </c>
      <c r="E27" s="392">
        <v>195</v>
      </c>
      <c r="F27" s="392">
        <v>106</v>
      </c>
      <c r="G27" s="393">
        <v>46</v>
      </c>
      <c r="H27" s="393">
        <v>224</v>
      </c>
      <c r="I27" s="393">
        <v>1391</v>
      </c>
      <c r="J27" s="393">
        <v>1622</v>
      </c>
      <c r="K27" s="394" t="s">
        <v>331</v>
      </c>
      <c r="L27" s="392">
        <v>1983</v>
      </c>
      <c r="M27" s="395">
        <v>149</v>
      </c>
      <c r="N27" s="392">
        <v>120</v>
      </c>
      <c r="O27" s="392">
        <v>29</v>
      </c>
      <c r="P27" s="393">
        <v>31</v>
      </c>
      <c r="Q27" s="393">
        <v>213</v>
      </c>
      <c r="R27" s="393">
        <v>1244</v>
      </c>
      <c r="S27" s="393">
        <v>346</v>
      </c>
      <c r="T27" s="397" t="s">
        <v>331</v>
      </c>
      <c r="U27" s="392">
        <v>1601</v>
      </c>
      <c r="V27" s="392">
        <v>152</v>
      </c>
      <c r="W27" s="392">
        <v>75</v>
      </c>
      <c r="X27" s="392">
        <v>77</v>
      </c>
      <c r="Y27" s="393">
        <v>15</v>
      </c>
      <c r="Z27" s="398">
        <v>11</v>
      </c>
      <c r="AA27" s="398">
        <v>147</v>
      </c>
      <c r="AB27" s="393">
        <v>1276</v>
      </c>
      <c r="AC27" s="399" t="s">
        <v>331</v>
      </c>
    </row>
    <row r="28" spans="1:29" s="51" customFormat="1" ht="15.75" customHeight="1">
      <c r="A28" s="378"/>
      <c r="B28" s="385" t="s">
        <v>664</v>
      </c>
      <c r="C28" s="392">
        <v>17423</v>
      </c>
      <c r="D28" s="392">
        <v>13388</v>
      </c>
      <c r="E28" s="392">
        <v>12210</v>
      </c>
      <c r="F28" s="392">
        <v>1178</v>
      </c>
      <c r="G28" s="393">
        <v>1839</v>
      </c>
      <c r="H28" s="393">
        <v>420</v>
      </c>
      <c r="I28" s="393">
        <v>1079</v>
      </c>
      <c r="J28" s="393">
        <v>583</v>
      </c>
      <c r="K28" s="398">
        <v>114</v>
      </c>
      <c r="L28" s="392">
        <v>12477</v>
      </c>
      <c r="M28" s="395">
        <v>9492</v>
      </c>
      <c r="N28" s="392">
        <v>8894</v>
      </c>
      <c r="O28" s="392">
        <v>598</v>
      </c>
      <c r="P28" s="393">
        <v>1339</v>
      </c>
      <c r="Q28" s="393">
        <v>407</v>
      </c>
      <c r="R28" s="393">
        <v>1037</v>
      </c>
      <c r="S28" s="393">
        <v>200</v>
      </c>
      <c r="T28" s="402">
        <v>2</v>
      </c>
      <c r="U28" s="392">
        <v>4946</v>
      </c>
      <c r="V28" s="392">
        <v>3896</v>
      </c>
      <c r="W28" s="392">
        <v>3316</v>
      </c>
      <c r="X28" s="392">
        <v>580</v>
      </c>
      <c r="Y28" s="393">
        <v>500</v>
      </c>
      <c r="Z28" s="398">
        <v>13</v>
      </c>
      <c r="AA28" s="398">
        <v>42</v>
      </c>
      <c r="AB28" s="393">
        <v>383</v>
      </c>
      <c r="AC28" s="403">
        <v>112</v>
      </c>
    </row>
    <row r="29" spans="1:29" s="51" customFormat="1" ht="15.75" customHeight="1">
      <c r="A29" s="389"/>
      <c r="B29" s="390" t="s">
        <v>665</v>
      </c>
      <c r="C29" s="408">
        <v>26266</v>
      </c>
      <c r="D29" s="408">
        <v>21136</v>
      </c>
      <c r="E29" s="408">
        <v>17764</v>
      </c>
      <c r="F29" s="408">
        <v>3372</v>
      </c>
      <c r="G29" s="409">
        <v>1575</v>
      </c>
      <c r="H29" s="409">
        <v>663</v>
      </c>
      <c r="I29" s="409">
        <v>1745</v>
      </c>
      <c r="J29" s="409">
        <v>1126</v>
      </c>
      <c r="K29" s="410">
        <v>19</v>
      </c>
      <c r="L29" s="408">
        <v>12931</v>
      </c>
      <c r="M29" s="411">
        <v>9900</v>
      </c>
      <c r="N29" s="408">
        <v>9016</v>
      </c>
      <c r="O29" s="408">
        <v>884</v>
      </c>
      <c r="P29" s="409">
        <v>1059</v>
      </c>
      <c r="Q29" s="409">
        <v>547</v>
      </c>
      <c r="R29" s="409">
        <v>1216</v>
      </c>
      <c r="S29" s="409">
        <v>206</v>
      </c>
      <c r="T29" s="413">
        <v>1</v>
      </c>
      <c r="U29" s="408">
        <v>13335</v>
      </c>
      <c r="V29" s="408">
        <v>11236</v>
      </c>
      <c r="W29" s="408">
        <v>8748</v>
      </c>
      <c r="X29" s="408">
        <v>2488</v>
      </c>
      <c r="Y29" s="409">
        <v>516</v>
      </c>
      <c r="Z29" s="410">
        <v>116</v>
      </c>
      <c r="AA29" s="410">
        <v>529</v>
      </c>
      <c r="AB29" s="409">
        <v>920</v>
      </c>
      <c r="AC29" s="414">
        <v>18</v>
      </c>
    </row>
    <row r="30" spans="1:29" s="51" customFormat="1" ht="15.75" customHeight="1">
      <c r="A30" s="373"/>
      <c r="B30" s="385"/>
      <c r="C30" s="379"/>
      <c r="D30" s="379"/>
      <c r="E30" s="379"/>
      <c r="F30" s="379"/>
      <c r="G30" s="380"/>
      <c r="H30" s="380"/>
      <c r="I30" s="380"/>
      <c r="J30" s="380"/>
      <c r="K30" s="381"/>
      <c r="L30" s="379"/>
      <c r="M30" s="379"/>
      <c r="N30" s="379"/>
      <c r="O30" s="379"/>
      <c r="P30" s="380"/>
      <c r="Q30" s="380"/>
      <c r="R30" s="380"/>
      <c r="S30" s="380"/>
      <c r="T30" s="382"/>
      <c r="U30" s="379"/>
      <c r="V30" s="379"/>
      <c r="W30" s="379"/>
      <c r="X30" s="379"/>
      <c r="Y30" s="380"/>
      <c r="Z30" s="381"/>
      <c r="AA30" s="381"/>
      <c r="AB30" s="380"/>
      <c r="AC30" s="381"/>
    </row>
    <row r="31" spans="1:29" s="51" customFormat="1" ht="25.5" customHeight="1">
      <c r="A31" s="655" t="s">
        <v>666</v>
      </c>
      <c r="B31" s="655"/>
      <c r="C31" s="374"/>
      <c r="D31" s="374"/>
      <c r="E31" s="374"/>
      <c r="F31" s="374"/>
      <c r="G31" s="375"/>
      <c r="H31" s="375"/>
      <c r="I31" s="375"/>
      <c r="J31" s="375"/>
      <c r="K31" s="376"/>
      <c r="L31" s="374"/>
      <c r="M31" s="374"/>
      <c r="N31" s="374"/>
      <c r="O31" s="374"/>
      <c r="P31" s="375"/>
      <c r="Q31" s="375"/>
      <c r="R31" s="375"/>
      <c r="S31" s="375"/>
      <c r="T31" s="377"/>
      <c r="U31" s="374"/>
      <c r="V31" s="374"/>
      <c r="W31" s="374"/>
      <c r="X31" s="374"/>
      <c r="Y31" s="375"/>
      <c r="Z31" s="376"/>
      <c r="AA31" s="376"/>
      <c r="AB31" s="375"/>
      <c r="AC31" s="376"/>
    </row>
    <row r="32" spans="1:31" s="51" customFormat="1" ht="15.75" customHeight="1">
      <c r="A32" s="639" t="s">
        <v>324</v>
      </c>
      <c r="B32" s="635"/>
      <c r="C32" s="635" t="s">
        <v>287</v>
      </c>
      <c r="D32" s="635"/>
      <c r="E32" s="635"/>
      <c r="F32" s="635"/>
      <c r="G32" s="635"/>
      <c r="H32" s="635"/>
      <c r="I32" s="635"/>
      <c r="J32" s="635"/>
      <c r="K32" s="635"/>
      <c r="L32" s="635" t="s">
        <v>288</v>
      </c>
      <c r="M32" s="635"/>
      <c r="N32" s="635"/>
      <c r="O32" s="635"/>
      <c r="P32" s="635"/>
      <c r="Q32" s="635"/>
      <c r="R32" s="635"/>
      <c r="S32" s="635"/>
      <c r="T32" s="635"/>
      <c r="U32" s="635" t="s">
        <v>289</v>
      </c>
      <c r="V32" s="635"/>
      <c r="W32" s="635"/>
      <c r="X32" s="635"/>
      <c r="Y32" s="635"/>
      <c r="Z32" s="635"/>
      <c r="AA32" s="635"/>
      <c r="AB32" s="635"/>
      <c r="AC32" s="637"/>
      <c r="AD32" s="106"/>
      <c r="AE32" s="106"/>
    </row>
    <row r="33" spans="1:31" s="51" customFormat="1" ht="15.75" customHeight="1">
      <c r="A33" s="639"/>
      <c r="B33" s="635"/>
      <c r="C33" s="654" t="s">
        <v>287</v>
      </c>
      <c r="D33" s="648" t="s">
        <v>325</v>
      </c>
      <c r="E33" s="648"/>
      <c r="F33" s="648"/>
      <c r="G33" s="648" t="s">
        <v>326</v>
      </c>
      <c r="H33" s="649" t="s">
        <v>670</v>
      </c>
      <c r="I33" s="651" t="s">
        <v>671</v>
      </c>
      <c r="J33" s="653" t="s">
        <v>327</v>
      </c>
      <c r="K33" s="653" t="s">
        <v>328</v>
      </c>
      <c r="L33" s="654" t="s">
        <v>287</v>
      </c>
      <c r="M33" s="648" t="s">
        <v>325</v>
      </c>
      <c r="N33" s="648"/>
      <c r="O33" s="648"/>
      <c r="P33" s="648" t="s">
        <v>326</v>
      </c>
      <c r="Q33" s="649" t="s">
        <v>670</v>
      </c>
      <c r="R33" s="651" t="s">
        <v>671</v>
      </c>
      <c r="S33" s="653" t="s">
        <v>327</v>
      </c>
      <c r="T33" s="653" t="s">
        <v>328</v>
      </c>
      <c r="U33" s="654" t="s">
        <v>287</v>
      </c>
      <c r="V33" s="648" t="s">
        <v>325</v>
      </c>
      <c r="W33" s="648"/>
      <c r="X33" s="648"/>
      <c r="Y33" s="648" t="s">
        <v>326</v>
      </c>
      <c r="Z33" s="649" t="s">
        <v>670</v>
      </c>
      <c r="AA33" s="651" t="s">
        <v>671</v>
      </c>
      <c r="AB33" s="653" t="s">
        <v>327</v>
      </c>
      <c r="AC33" s="645" t="s">
        <v>328</v>
      </c>
      <c r="AD33" s="106"/>
      <c r="AE33" s="106"/>
    </row>
    <row r="34" spans="1:31" s="51" customFormat="1" ht="15.75" customHeight="1">
      <c r="A34" s="639"/>
      <c r="B34" s="635"/>
      <c r="C34" s="654"/>
      <c r="D34" s="107" t="s">
        <v>287</v>
      </c>
      <c r="E34" s="107" t="s">
        <v>329</v>
      </c>
      <c r="F34" s="107" t="s">
        <v>330</v>
      </c>
      <c r="G34" s="648"/>
      <c r="H34" s="650"/>
      <c r="I34" s="652"/>
      <c r="J34" s="648"/>
      <c r="K34" s="648"/>
      <c r="L34" s="654"/>
      <c r="M34" s="108" t="s">
        <v>287</v>
      </c>
      <c r="N34" s="108" t="s">
        <v>329</v>
      </c>
      <c r="O34" s="107" t="s">
        <v>330</v>
      </c>
      <c r="P34" s="648"/>
      <c r="Q34" s="650"/>
      <c r="R34" s="652"/>
      <c r="S34" s="648"/>
      <c r="T34" s="648"/>
      <c r="U34" s="654"/>
      <c r="V34" s="107" t="s">
        <v>287</v>
      </c>
      <c r="W34" s="107" t="s">
        <v>329</v>
      </c>
      <c r="X34" s="107" t="s">
        <v>330</v>
      </c>
      <c r="Y34" s="648"/>
      <c r="Z34" s="650"/>
      <c r="AA34" s="652"/>
      <c r="AB34" s="648"/>
      <c r="AC34" s="646"/>
      <c r="AD34" s="106"/>
      <c r="AE34" s="106"/>
    </row>
    <row r="35" spans="1:29" s="51" customFormat="1" ht="15.75" customHeight="1">
      <c r="A35" s="437"/>
      <c r="B35" s="415" t="s">
        <v>287</v>
      </c>
      <c r="C35" s="431">
        <v>5306</v>
      </c>
      <c r="D35" s="431">
        <v>3729</v>
      </c>
      <c r="E35" s="431">
        <v>3220</v>
      </c>
      <c r="F35" s="431">
        <v>509</v>
      </c>
      <c r="G35" s="432">
        <v>265</v>
      </c>
      <c r="H35" s="432">
        <v>150</v>
      </c>
      <c r="I35" s="432">
        <v>592</v>
      </c>
      <c r="J35" s="432">
        <v>531</v>
      </c>
      <c r="K35" s="433">
        <v>35</v>
      </c>
      <c r="L35" s="431">
        <v>3146</v>
      </c>
      <c r="M35" s="434">
        <v>2149</v>
      </c>
      <c r="N35" s="431">
        <v>1975</v>
      </c>
      <c r="O35" s="431">
        <v>174</v>
      </c>
      <c r="P35" s="432">
        <v>199</v>
      </c>
      <c r="Q35" s="432">
        <v>134</v>
      </c>
      <c r="R35" s="432">
        <v>531</v>
      </c>
      <c r="S35" s="432">
        <v>126</v>
      </c>
      <c r="T35" s="435">
        <v>4</v>
      </c>
      <c r="U35" s="431">
        <v>2160</v>
      </c>
      <c r="V35" s="431">
        <v>1580</v>
      </c>
      <c r="W35" s="431">
        <v>1245</v>
      </c>
      <c r="X35" s="431">
        <v>335</v>
      </c>
      <c r="Y35" s="432">
        <v>66</v>
      </c>
      <c r="Z35" s="433">
        <v>16</v>
      </c>
      <c r="AA35" s="433">
        <v>61</v>
      </c>
      <c r="AB35" s="432">
        <v>405</v>
      </c>
      <c r="AC35" s="436">
        <v>31</v>
      </c>
    </row>
    <row r="36" spans="1:29" s="51" customFormat="1" ht="15.75" customHeight="1">
      <c r="A36" s="418" t="s">
        <v>673</v>
      </c>
      <c r="B36" s="419" t="s">
        <v>674</v>
      </c>
      <c r="C36" s="392">
        <v>681</v>
      </c>
      <c r="D36" s="392">
        <v>54</v>
      </c>
      <c r="E36" s="392">
        <v>38</v>
      </c>
      <c r="F36" s="392">
        <v>16</v>
      </c>
      <c r="G36" s="393">
        <v>14</v>
      </c>
      <c r="H36" s="393">
        <v>29</v>
      </c>
      <c r="I36" s="393">
        <v>271</v>
      </c>
      <c r="J36" s="393">
        <v>313</v>
      </c>
      <c r="K36" s="394" t="s">
        <v>331</v>
      </c>
      <c r="L36" s="392">
        <v>375</v>
      </c>
      <c r="M36" s="395">
        <v>16</v>
      </c>
      <c r="N36" s="392">
        <v>15</v>
      </c>
      <c r="O36" s="392">
        <v>1</v>
      </c>
      <c r="P36" s="393">
        <v>6</v>
      </c>
      <c r="Q36" s="393">
        <v>29</v>
      </c>
      <c r="R36" s="393">
        <v>260</v>
      </c>
      <c r="S36" s="393">
        <v>64</v>
      </c>
      <c r="T36" s="397" t="s">
        <v>331</v>
      </c>
      <c r="U36" s="392">
        <v>306</v>
      </c>
      <c r="V36" s="392">
        <v>38</v>
      </c>
      <c r="W36" s="392">
        <v>23</v>
      </c>
      <c r="X36" s="392">
        <v>15</v>
      </c>
      <c r="Y36" s="393">
        <v>8</v>
      </c>
      <c r="Z36" s="394" t="s">
        <v>331</v>
      </c>
      <c r="AA36" s="398">
        <v>11</v>
      </c>
      <c r="AB36" s="393">
        <v>249</v>
      </c>
      <c r="AC36" s="399" t="s">
        <v>331</v>
      </c>
    </row>
    <row r="37" spans="1:29" s="51" customFormat="1" ht="15.75" customHeight="1">
      <c r="A37" s="418" t="s">
        <v>675</v>
      </c>
      <c r="B37" s="419" t="s">
        <v>676</v>
      </c>
      <c r="C37" s="392">
        <v>35</v>
      </c>
      <c r="D37" s="392">
        <v>16</v>
      </c>
      <c r="E37" s="392">
        <v>11</v>
      </c>
      <c r="F37" s="392">
        <v>5</v>
      </c>
      <c r="G37" s="393">
        <v>2</v>
      </c>
      <c r="H37" s="393">
        <v>6</v>
      </c>
      <c r="I37" s="393">
        <v>8</v>
      </c>
      <c r="J37" s="393">
        <v>3</v>
      </c>
      <c r="K37" s="394" t="s">
        <v>331</v>
      </c>
      <c r="L37" s="392">
        <v>31</v>
      </c>
      <c r="M37" s="395">
        <v>15</v>
      </c>
      <c r="N37" s="392">
        <v>10</v>
      </c>
      <c r="O37" s="392">
        <v>5</v>
      </c>
      <c r="P37" s="393">
        <v>1</v>
      </c>
      <c r="Q37" s="393">
        <v>6</v>
      </c>
      <c r="R37" s="393">
        <v>8</v>
      </c>
      <c r="S37" s="393">
        <v>1</v>
      </c>
      <c r="T37" s="397" t="s">
        <v>331</v>
      </c>
      <c r="U37" s="392">
        <v>4</v>
      </c>
      <c r="V37" s="392">
        <v>1</v>
      </c>
      <c r="W37" s="392">
        <v>1</v>
      </c>
      <c r="X37" s="401" t="s">
        <v>331</v>
      </c>
      <c r="Y37" s="393">
        <v>1</v>
      </c>
      <c r="Z37" s="394" t="s">
        <v>331</v>
      </c>
      <c r="AA37" s="394" t="s">
        <v>331</v>
      </c>
      <c r="AB37" s="393">
        <v>2</v>
      </c>
      <c r="AC37" s="399" t="s">
        <v>331</v>
      </c>
    </row>
    <row r="38" spans="1:29" s="51" customFormat="1" ht="15.75" customHeight="1">
      <c r="A38" s="418" t="s">
        <v>677</v>
      </c>
      <c r="B38" s="419" t="s">
        <v>678</v>
      </c>
      <c r="C38" s="392">
        <v>2</v>
      </c>
      <c r="D38" s="401" t="s">
        <v>331</v>
      </c>
      <c r="E38" s="401" t="s">
        <v>331</v>
      </c>
      <c r="F38" s="401" t="s">
        <v>331</v>
      </c>
      <c r="G38" s="393">
        <v>2</v>
      </c>
      <c r="H38" s="400" t="s">
        <v>331</v>
      </c>
      <c r="I38" s="400" t="s">
        <v>331</v>
      </c>
      <c r="J38" s="400" t="s">
        <v>331</v>
      </c>
      <c r="K38" s="394" t="s">
        <v>331</v>
      </c>
      <c r="L38" s="392">
        <v>1</v>
      </c>
      <c r="M38" s="420" t="s">
        <v>331</v>
      </c>
      <c r="N38" s="401" t="s">
        <v>331</v>
      </c>
      <c r="O38" s="401" t="s">
        <v>331</v>
      </c>
      <c r="P38" s="393">
        <v>1</v>
      </c>
      <c r="Q38" s="400" t="s">
        <v>331</v>
      </c>
      <c r="R38" s="400" t="s">
        <v>331</v>
      </c>
      <c r="S38" s="400" t="s">
        <v>331</v>
      </c>
      <c r="T38" s="397" t="s">
        <v>331</v>
      </c>
      <c r="U38" s="392">
        <v>1</v>
      </c>
      <c r="V38" s="401" t="s">
        <v>331</v>
      </c>
      <c r="W38" s="401" t="s">
        <v>331</v>
      </c>
      <c r="X38" s="401" t="s">
        <v>331</v>
      </c>
      <c r="Y38" s="393">
        <v>1</v>
      </c>
      <c r="Z38" s="394" t="s">
        <v>331</v>
      </c>
      <c r="AA38" s="394" t="s">
        <v>331</v>
      </c>
      <c r="AB38" s="400" t="s">
        <v>331</v>
      </c>
      <c r="AC38" s="399" t="s">
        <v>331</v>
      </c>
    </row>
    <row r="39" spans="1:29" s="51" customFormat="1" ht="15.75" customHeight="1">
      <c r="A39" s="418" t="s">
        <v>679</v>
      </c>
      <c r="B39" s="419" t="s">
        <v>680</v>
      </c>
      <c r="C39" s="392">
        <v>33</v>
      </c>
      <c r="D39" s="392">
        <v>30</v>
      </c>
      <c r="E39" s="392">
        <v>26</v>
      </c>
      <c r="F39" s="392">
        <v>4</v>
      </c>
      <c r="G39" s="393">
        <v>1</v>
      </c>
      <c r="H39" s="400" t="s">
        <v>331</v>
      </c>
      <c r="I39" s="393">
        <v>2</v>
      </c>
      <c r="J39" s="400" t="s">
        <v>331</v>
      </c>
      <c r="K39" s="394" t="s">
        <v>331</v>
      </c>
      <c r="L39" s="392">
        <v>29</v>
      </c>
      <c r="M39" s="395">
        <v>26</v>
      </c>
      <c r="N39" s="392">
        <v>23</v>
      </c>
      <c r="O39" s="392">
        <v>3</v>
      </c>
      <c r="P39" s="393">
        <v>1</v>
      </c>
      <c r="Q39" s="400" t="s">
        <v>331</v>
      </c>
      <c r="R39" s="393">
        <v>2</v>
      </c>
      <c r="S39" s="400" t="s">
        <v>331</v>
      </c>
      <c r="T39" s="397" t="s">
        <v>331</v>
      </c>
      <c r="U39" s="392">
        <v>4</v>
      </c>
      <c r="V39" s="392">
        <v>4</v>
      </c>
      <c r="W39" s="392">
        <v>3</v>
      </c>
      <c r="X39" s="392">
        <v>1</v>
      </c>
      <c r="Y39" s="400" t="s">
        <v>331</v>
      </c>
      <c r="Z39" s="394" t="s">
        <v>331</v>
      </c>
      <c r="AA39" s="394" t="s">
        <v>331</v>
      </c>
      <c r="AB39" s="400" t="s">
        <v>331</v>
      </c>
      <c r="AC39" s="399" t="s">
        <v>331</v>
      </c>
    </row>
    <row r="40" spans="1:29" s="51" customFormat="1" ht="15.75" customHeight="1">
      <c r="A40" s="418" t="s">
        <v>681</v>
      </c>
      <c r="B40" s="419" t="s">
        <v>682</v>
      </c>
      <c r="C40" s="392">
        <v>399</v>
      </c>
      <c r="D40" s="392">
        <v>204</v>
      </c>
      <c r="E40" s="392">
        <v>191</v>
      </c>
      <c r="F40" s="392">
        <v>13</v>
      </c>
      <c r="G40" s="393">
        <v>53</v>
      </c>
      <c r="H40" s="393">
        <v>34</v>
      </c>
      <c r="I40" s="393">
        <v>72</v>
      </c>
      <c r="J40" s="393">
        <v>33</v>
      </c>
      <c r="K40" s="394" t="s">
        <v>331</v>
      </c>
      <c r="L40" s="392">
        <v>350</v>
      </c>
      <c r="M40" s="395">
        <v>182</v>
      </c>
      <c r="N40" s="392">
        <v>171</v>
      </c>
      <c r="O40" s="392">
        <v>11</v>
      </c>
      <c r="P40" s="393">
        <v>43</v>
      </c>
      <c r="Q40" s="393">
        <v>34</v>
      </c>
      <c r="R40" s="393">
        <v>72</v>
      </c>
      <c r="S40" s="393">
        <v>17</v>
      </c>
      <c r="T40" s="397" t="s">
        <v>331</v>
      </c>
      <c r="U40" s="392">
        <v>49</v>
      </c>
      <c r="V40" s="392">
        <v>22</v>
      </c>
      <c r="W40" s="392">
        <v>20</v>
      </c>
      <c r="X40" s="392">
        <v>2</v>
      </c>
      <c r="Y40" s="393">
        <v>10</v>
      </c>
      <c r="Z40" s="394" t="s">
        <v>331</v>
      </c>
      <c r="AA40" s="394" t="s">
        <v>331</v>
      </c>
      <c r="AB40" s="393">
        <v>16</v>
      </c>
      <c r="AC40" s="399" t="s">
        <v>331</v>
      </c>
    </row>
    <row r="41" spans="1:29" s="51" customFormat="1" ht="15.75" customHeight="1">
      <c r="A41" s="418" t="s">
        <v>683</v>
      </c>
      <c r="B41" s="419" t="s">
        <v>684</v>
      </c>
      <c r="C41" s="392">
        <v>1729</v>
      </c>
      <c r="D41" s="392">
        <v>1487</v>
      </c>
      <c r="E41" s="392">
        <v>1363</v>
      </c>
      <c r="F41" s="392">
        <v>124</v>
      </c>
      <c r="G41" s="393">
        <v>84</v>
      </c>
      <c r="H41" s="393">
        <v>28</v>
      </c>
      <c r="I41" s="393">
        <v>45</v>
      </c>
      <c r="J41" s="393">
        <v>54</v>
      </c>
      <c r="K41" s="398">
        <v>31</v>
      </c>
      <c r="L41" s="392">
        <v>1098</v>
      </c>
      <c r="M41" s="395">
        <v>948</v>
      </c>
      <c r="N41" s="392">
        <v>899</v>
      </c>
      <c r="O41" s="392">
        <v>49</v>
      </c>
      <c r="P41" s="393">
        <v>64</v>
      </c>
      <c r="Q41" s="393">
        <v>23</v>
      </c>
      <c r="R41" s="393">
        <v>44</v>
      </c>
      <c r="S41" s="393">
        <v>15</v>
      </c>
      <c r="T41" s="402">
        <v>4</v>
      </c>
      <c r="U41" s="392">
        <v>631</v>
      </c>
      <c r="V41" s="392">
        <v>539</v>
      </c>
      <c r="W41" s="392">
        <v>464</v>
      </c>
      <c r="X41" s="392">
        <v>75</v>
      </c>
      <c r="Y41" s="393">
        <v>20</v>
      </c>
      <c r="Z41" s="398">
        <v>5</v>
      </c>
      <c r="AA41" s="398">
        <v>1</v>
      </c>
      <c r="AB41" s="393">
        <v>39</v>
      </c>
      <c r="AC41" s="403">
        <v>27</v>
      </c>
    </row>
    <row r="42" spans="1:29" s="51" customFormat="1" ht="15.75" customHeight="1">
      <c r="A42" s="418" t="s">
        <v>685</v>
      </c>
      <c r="B42" s="421" t="s">
        <v>686</v>
      </c>
      <c r="C42" s="392">
        <v>16</v>
      </c>
      <c r="D42" s="392">
        <v>16</v>
      </c>
      <c r="E42" s="392">
        <v>15</v>
      </c>
      <c r="F42" s="392">
        <v>1</v>
      </c>
      <c r="G42" s="400" t="s">
        <v>331</v>
      </c>
      <c r="H42" s="400" t="s">
        <v>331</v>
      </c>
      <c r="I42" s="400" t="s">
        <v>331</v>
      </c>
      <c r="J42" s="400" t="s">
        <v>331</v>
      </c>
      <c r="K42" s="394" t="s">
        <v>331</v>
      </c>
      <c r="L42" s="392">
        <v>11</v>
      </c>
      <c r="M42" s="395">
        <v>11</v>
      </c>
      <c r="N42" s="392">
        <v>11</v>
      </c>
      <c r="O42" s="401" t="s">
        <v>331</v>
      </c>
      <c r="P42" s="400" t="s">
        <v>331</v>
      </c>
      <c r="Q42" s="400" t="s">
        <v>331</v>
      </c>
      <c r="R42" s="400" t="s">
        <v>331</v>
      </c>
      <c r="S42" s="400" t="s">
        <v>331</v>
      </c>
      <c r="T42" s="397" t="s">
        <v>331</v>
      </c>
      <c r="U42" s="392">
        <v>5</v>
      </c>
      <c r="V42" s="392">
        <v>5</v>
      </c>
      <c r="W42" s="392">
        <v>4</v>
      </c>
      <c r="X42" s="392">
        <v>1</v>
      </c>
      <c r="Y42" s="400" t="s">
        <v>331</v>
      </c>
      <c r="Z42" s="394" t="s">
        <v>331</v>
      </c>
      <c r="AA42" s="394" t="s">
        <v>331</v>
      </c>
      <c r="AB42" s="400" t="s">
        <v>331</v>
      </c>
      <c r="AC42" s="399" t="s">
        <v>331</v>
      </c>
    </row>
    <row r="43" spans="1:29" s="51" customFormat="1" ht="15.75" customHeight="1">
      <c r="A43" s="418" t="s">
        <v>687</v>
      </c>
      <c r="B43" s="419" t="s">
        <v>641</v>
      </c>
      <c r="C43" s="392">
        <v>17</v>
      </c>
      <c r="D43" s="392">
        <v>17</v>
      </c>
      <c r="E43" s="392">
        <v>17</v>
      </c>
      <c r="F43" s="401" t="s">
        <v>331</v>
      </c>
      <c r="G43" s="400" t="s">
        <v>331</v>
      </c>
      <c r="H43" s="400" t="s">
        <v>331</v>
      </c>
      <c r="I43" s="400" t="s">
        <v>331</v>
      </c>
      <c r="J43" s="400" t="s">
        <v>331</v>
      </c>
      <c r="K43" s="394" t="s">
        <v>331</v>
      </c>
      <c r="L43" s="392">
        <v>10</v>
      </c>
      <c r="M43" s="395">
        <v>10</v>
      </c>
      <c r="N43" s="392">
        <v>10</v>
      </c>
      <c r="O43" s="401" t="s">
        <v>331</v>
      </c>
      <c r="P43" s="400" t="s">
        <v>331</v>
      </c>
      <c r="Q43" s="400" t="s">
        <v>331</v>
      </c>
      <c r="R43" s="400" t="s">
        <v>331</v>
      </c>
      <c r="S43" s="400" t="s">
        <v>331</v>
      </c>
      <c r="T43" s="397" t="s">
        <v>331</v>
      </c>
      <c r="U43" s="392">
        <v>7</v>
      </c>
      <c r="V43" s="392">
        <v>7</v>
      </c>
      <c r="W43" s="392">
        <v>7</v>
      </c>
      <c r="X43" s="401" t="s">
        <v>331</v>
      </c>
      <c r="Y43" s="400" t="s">
        <v>331</v>
      </c>
      <c r="Z43" s="394" t="s">
        <v>331</v>
      </c>
      <c r="AA43" s="394" t="s">
        <v>331</v>
      </c>
      <c r="AB43" s="400" t="s">
        <v>331</v>
      </c>
      <c r="AC43" s="399" t="s">
        <v>331</v>
      </c>
    </row>
    <row r="44" spans="1:29" s="51" customFormat="1" ht="15.75" customHeight="1">
      <c r="A44" s="418" t="s">
        <v>688</v>
      </c>
      <c r="B44" s="419" t="s">
        <v>689</v>
      </c>
      <c r="C44" s="392">
        <v>235</v>
      </c>
      <c r="D44" s="392">
        <v>198</v>
      </c>
      <c r="E44" s="392">
        <v>172</v>
      </c>
      <c r="F44" s="392">
        <v>26</v>
      </c>
      <c r="G44" s="393">
        <v>10</v>
      </c>
      <c r="H44" s="393">
        <v>1</v>
      </c>
      <c r="I44" s="393">
        <v>26</v>
      </c>
      <c r="J44" s="400" t="s">
        <v>331</v>
      </c>
      <c r="K44" s="394" t="s">
        <v>331</v>
      </c>
      <c r="L44" s="392">
        <v>175</v>
      </c>
      <c r="M44" s="395">
        <v>142</v>
      </c>
      <c r="N44" s="392">
        <v>126</v>
      </c>
      <c r="O44" s="392">
        <v>16</v>
      </c>
      <c r="P44" s="393">
        <v>7</v>
      </c>
      <c r="Q44" s="393">
        <v>1</v>
      </c>
      <c r="R44" s="393">
        <v>25</v>
      </c>
      <c r="S44" s="400" t="s">
        <v>331</v>
      </c>
      <c r="T44" s="397" t="s">
        <v>331</v>
      </c>
      <c r="U44" s="392">
        <v>60</v>
      </c>
      <c r="V44" s="392">
        <v>56</v>
      </c>
      <c r="W44" s="392">
        <v>46</v>
      </c>
      <c r="X44" s="392">
        <v>10</v>
      </c>
      <c r="Y44" s="393">
        <v>3</v>
      </c>
      <c r="Z44" s="394" t="s">
        <v>331</v>
      </c>
      <c r="AA44" s="398">
        <v>1</v>
      </c>
      <c r="AB44" s="400" t="s">
        <v>331</v>
      </c>
      <c r="AC44" s="399" t="s">
        <v>331</v>
      </c>
    </row>
    <row r="45" spans="1:29" s="51" customFormat="1" ht="15.75" customHeight="1">
      <c r="A45" s="418" t="s">
        <v>690</v>
      </c>
      <c r="B45" s="419" t="s">
        <v>691</v>
      </c>
      <c r="C45" s="392">
        <v>622</v>
      </c>
      <c r="D45" s="392">
        <v>417</v>
      </c>
      <c r="E45" s="392">
        <v>339</v>
      </c>
      <c r="F45" s="392">
        <v>78</v>
      </c>
      <c r="G45" s="393">
        <v>51</v>
      </c>
      <c r="H45" s="393">
        <v>16</v>
      </c>
      <c r="I45" s="393">
        <v>72</v>
      </c>
      <c r="J45" s="393">
        <v>66</v>
      </c>
      <c r="K45" s="394" t="s">
        <v>331</v>
      </c>
      <c r="L45" s="392">
        <v>334</v>
      </c>
      <c r="M45" s="395">
        <v>204</v>
      </c>
      <c r="N45" s="392">
        <v>181</v>
      </c>
      <c r="O45" s="392">
        <v>23</v>
      </c>
      <c r="P45" s="393">
        <v>39</v>
      </c>
      <c r="Q45" s="393">
        <v>14</v>
      </c>
      <c r="R45" s="393">
        <v>60</v>
      </c>
      <c r="S45" s="393">
        <v>17</v>
      </c>
      <c r="T45" s="397" t="s">
        <v>331</v>
      </c>
      <c r="U45" s="392">
        <v>288</v>
      </c>
      <c r="V45" s="392">
        <v>213</v>
      </c>
      <c r="W45" s="392">
        <v>158</v>
      </c>
      <c r="X45" s="392">
        <v>55</v>
      </c>
      <c r="Y45" s="393">
        <v>12</v>
      </c>
      <c r="Z45" s="398">
        <v>2</v>
      </c>
      <c r="AA45" s="398">
        <v>12</v>
      </c>
      <c r="AB45" s="393">
        <v>49</v>
      </c>
      <c r="AC45" s="399" t="s">
        <v>331</v>
      </c>
    </row>
    <row r="46" spans="1:29" s="51" customFormat="1" ht="15.75" customHeight="1">
      <c r="A46" s="418" t="s">
        <v>692</v>
      </c>
      <c r="B46" s="419" t="s">
        <v>693</v>
      </c>
      <c r="C46" s="392">
        <v>57</v>
      </c>
      <c r="D46" s="392">
        <v>50</v>
      </c>
      <c r="E46" s="392">
        <v>48</v>
      </c>
      <c r="F46" s="392">
        <v>2</v>
      </c>
      <c r="G46" s="393">
        <v>3</v>
      </c>
      <c r="H46" s="393">
        <v>1</v>
      </c>
      <c r="I46" s="393">
        <v>3</v>
      </c>
      <c r="J46" s="400" t="s">
        <v>331</v>
      </c>
      <c r="K46" s="394" t="s">
        <v>331</v>
      </c>
      <c r="L46" s="392">
        <v>26</v>
      </c>
      <c r="M46" s="395">
        <v>21</v>
      </c>
      <c r="N46" s="392">
        <v>21</v>
      </c>
      <c r="O46" s="401" t="s">
        <v>331</v>
      </c>
      <c r="P46" s="393">
        <v>1</v>
      </c>
      <c r="Q46" s="393">
        <v>1</v>
      </c>
      <c r="R46" s="393">
        <v>3</v>
      </c>
      <c r="S46" s="400" t="s">
        <v>331</v>
      </c>
      <c r="T46" s="397" t="s">
        <v>331</v>
      </c>
      <c r="U46" s="392">
        <v>31</v>
      </c>
      <c r="V46" s="392">
        <v>29</v>
      </c>
      <c r="W46" s="392">
        <v>27</v>
      </c>
      <c r="X46" s="392">
        <v>2</v>
      </c>
      <c r="Y46" s="393">
        <v>2</v>
      </c>
      <c r="Z46" s="394" t="s">
        <v>331</v>
      </c>
      <c r="AA46" s="394" t="s">
        <v>331</v>
      </c>
      <c r="AB46" s="400" t="s">
        <v>331</v>
      </c>
      <c r="AC46" s="399" t="s">
        <v>331</v>
      </c>
    </row>
    <row r="47" spans="1:29" s="51" customFormat="1" ht="15.75" customHeight="1">
      <c r="A47" s="418" t="s">
        <v>694</v>
      </c>
      <c r="B47" s="419" t="s">
        <v>695</v>
      </c>
      <c r="C47" s="392">
        <v>17</v>
      </c>
      <c r="D47" s="392">
        <v>9</v>
      </c>
      <c r="E47" s="392">
        <v>9</v>
      </c>
      <c r="F47" s="401" t="s">
        <v>331</v>
      </c>
      <c r="G47" s="393">
        <v>4</v>
      </c>
      <c r="H47" s="393">
        <v>1</v>
      </c>
      <c r="I47" s="393">
        <v>2</v>
      </c>
      <c r="J47" s="393">
        <v>1</v>
      </c>
      <c r="K47" s="394" t="s">
        <v>331</v>
      </c>
      <c r="L47" s="392">
        <v>11</v>
      </c>
      <c r="M47" s="395">
        <v>6</v>
      </c>
      <c r="N47" s="392">
        <v>6</v>
      </c>
      <c r="O47" s="401" t="s">
        <v>331</v>
      </c>
      <c r="P47" s="393">
        <v>2</v>
      </c>
      <c r="Q47" s="393">
        <v>1</v>
      </c>
      <c r="R47" s="393">
        <v>2</v>
      </c>
      <c r="S47" s="400" t="s">
        <v>331</v>
      </c>
      <c r="T47" s="397" t="s">
        <v>331</v>
      </c>
      <c r="U47" s="392">
        <v>6</v>
      </c>
      <c r="V47" s="392">
        <v>3</v>
      </c>
      <c r="W47" s="392">
        <v>3</v>
      </c>
      <c r="X47" s="401" t="s">
        <v>331</v>
      </c>
      <c r="Y47" s="393">
        <v>2</v>
      </c>
      <c r="Z47" s="394" t="s">
        <v>331</v>
      </c>
      <c r="AA47" s="394" t="s">
        <v>331</v>
      </c>
      <c r="AB47" s="393">
        <v>1</v>
      </c>
      <c r="AC47" s="399" t="s">
        <v>331</v>
      </c>
    </row>
    <row r="48" spans="1:29" s="51" customFormat="1" ht="15.75" customHeight="1">
      <c r="A48" s="418" t="s">
        <v>696</v>
      </c>
      <c r="B48" s="419" t="s">
        <v>651</v>
      </c>
      <c r="C48" s="392">
        <v>178</v>
      </c>
      <c r="D48" s="392">
        <v>106</v>
      </c>
      <c r="E48" s="392">
        <v>75</v>
      </c>
      <c r="F48" s="392">
        <v>31</v>
      </c>
      <c r="G48" s="393">
        <v>7</v>
      </c>
      <c r="H48" s="393">
        <v>17</v>
      </c>
      <c r="I48" s="393">
        <v>17</v>
      </c>
      <c r="J48" s="393">
        <v>31</v>
      </c>
      <c r="K48" s="394" t="s">
        <v>331</v>
      </c>
      <c r="L48" s="392">
        <v>68</v>
      </c>
      <c r="M48" s="395">
        <v>32</v>
      </c>
      <c r="N48" s="392">
        <v>27</v>
      </c>
      <c r="O48" s="392">
        <v>5</v>
      </c>
      <c r="P48" s="393">
        <v>4</v>
      </c>
      <c r="Q48" s="393">
        <v>13</v>
      </c>
      <c r="R48" s="393">
        <v>13</v>
      </c>
      <c r="S48" s="393">
        <v>6</v>
      </c>
      <c r="T48" s="397" t="s">
        <v>331</v>
      </c>
      <c r="U48" s="392">
        <v>110</v>
      </c>
      <c r="V48" s="392">
        <v>74</v>
      </c>
      <c r="W48" s="392">
        <v>48</v>
      </c>
      <c r="X48" s="392">
        <v>26</v>
      </c>
      <c r="Y48" s="393">
        <v>3</v>
      </c>
      <c r="Z48" s="398">
        <v>4</v>
      </c>
      <c r="AA48" s="398">
        <v>4</v>
      </c>
      <c r="AB48" s="393">
        <v>25</v>
      </c>
      <c r="AC48" s="399" t="s">
        <v>331</v>
      </c>
    </row>
    <row r="49" spans="1:29" s="51" customFormat="1" ht="15.75" customHeight="1">
      <c r="A49" s="418" t="s">
        <v>697</v>
      </c>
      <c r="B49" s="419" t="s">
        <v>653</v>
      </c>
      <c r="C49" s="392">
        <v>309</v>
      </c>
      <c r="D49" s="392">
        <v>294</v>
      </c>
      <c r="E49" s="392">
        <v>241</v>
      </c>
      <c r="F49" s="392">
        <v>53</v>
      </c>
      <c r="G49" s="393">
        <v>2</v>
      </c>
      <c r="H49" s="393">
        <v>4</v>
      </c>
      <c r="I49" s="393">
        <v>5</v>
      </c>
      <c r="J49" s="393">
        <v>4</v>
      </c>
      <c r="K49" s="394" t="s">
        <v>331</v>
      </c>
      <c r="L49" s="392">
        <v>51</v>
      </c>
      <c r="M49" s="395">
        <v>44</v>
      </c>
      <c r="N49" s="392">
        <v>39</v>
      </c>
      <c r="O49" s="392">
        <v>5</v>
      </c>
      <c r="P49" s="393">
        <v>2</v>
      </c>
      <c r="Q49" s="393">
        <v>3</v>
      </c>
      <c r="R49" s="393">
        <v>2</v>
      </c>
      <c r="S49" s="400" t="s">
        <v>331</v>
      </c>
      <c r="T49" s="397" t="s">
        <v>331</v>
      </c>
      <c r="U49" s="392">
        <v>258</v>
      </c>
      <c r="V49" s="392">
        <v>250</v>
      </c>
      <c r="W49" s="392">
        <v>202</v>
      </c>
      <c r="X49" s="392">
        <v>48</v>
      </c>
      <c r="Y49" s="400" t="s">
        <v>331</v>
      </c>
      <c r="Z49" s="398">
        <v>1</v>
      </c>
      <c r="AA49" s="398">
        <v>3</v>
      </c>
      <c r="AB49" s="393">
        <v>4</v>
      </c>
      <c r="AC49" s="399" t="s">
        <v>331</v>
      </c>
    </row>
    <row r="50" spans="1:29" s="51" customFormat="1" ht="15.75" customHeight="1">
      <c r="A50" s="418" t="s">
        <v>698</v>
      </c>
      <c r="B50" s="419" t="s">
        <v>655</v>
      </c>
      <c r="C50" s="392">
        <v>156</v>
      </c>
      <c r="D50" s="392">
        <v>146</v>
      </c>
      <c r="E50" s="392">
        <v>121</v>
      </c>
      <c r="F50" s="392">
        <v>25</v>
      </c>
      <c r="G50" s="393">
        <v>2</v>
      </c>
      <c r="H50" s="393">
        <v>1</v>
      </c>
      <c r="I50" s="393">
        <v>5</v>
      </c>
      <c r="J50" s="393">
        <v>2</v>
      </c>
      <c r="K50" s="394" t="s">
        <v>331</v>
      </c>
      <c r="L50" s="392">
        <v>67</v>
      </c>
      <c r="M50" s="395">
        <v>62</v>
      </c>
      <c r="N50" s="392">
        <v>56</v>
      </c>
      <c r="O50" s="392">
        <v>6</v>
      </c>
      <c r="P50" s="393">
        <v>2</v>
      </c>
      <c r="Q50" s="393">
        <v>1</v>
      </c>
      <c r="R50" s="393">
        <v>2</v>
      </c>
      <c r="S50" s="400" t="s">
        <v>331</v>
      </c>
      <c r="T50" s="397" t="s">
        <v>331</v>
      </c>
      <c r="U50" s="392">
        <v>89</v>
      </c>
      <c r="V50" s="392">
        <v>84</v>
      </c>
      <c r="W50" s="392">
        <v>65</v>
      </c>
      <c r="X50" s="392">
        <v>19</v>
      </c>
      <c r="Y50" s="400" t="s">
        <v>331</v>
      </c>
      <c r="Z50" s="394" t="s">
        <v>331</v>
      </c>
      <c r="AA50" s="398">
        <v>3</v>
      </c>
      <c r="AB50" s="393">
        <v>2</v>
      </c>
      <c r="AC50" s="399" t="s">
        <v>331</v>
      </c>
    </row>
    <row r="51" spans="1:29" s="51" customFormat="1" ht="15.75" customHeight="1">
      <c r="A51" s="418" t="s">
        <v>699</v>
      </c>
      <c r="B51" s="419" t="s">
        <v>657</v>
      </c>
      <c r="C51" s="392">
        <v>110</v>
      </c>
      <c r="D51" s="392">
        <v>107</v>
      </c>
      <c r="E51" s="392">
        <v>86</v>
      </c>
      <c r="F51" s="392">
        <v>21</v>
      </c>
      <c r="G51" s="393">
        <v>2</v>
      </c>
      <c r="H51" s="400" t="s">
        <v>331</v>
      </c>
      <c r="I51" s="393">
        <v>1</v>
      </c>
      <c r="J51" s="400" t="s">
        <v>331</v>
      </c>
      <c r="K51" s="394" t="s">
        <v>331</v>
      </c>
      <c r="L51" s="392">
        <v>79</v>
      </c>
      <c r="M51" s="395">
        <v>76</v>
      </c>
      <c r="N51" s="392">
        <v>65</v>
      </c>
      <c r="O51" s="392">
        <v>11</v>
      </c>
      <c r="P51" s="393">
        <v>2</v>
      </c>
      <c r="Q51" s="400" t="s">
        <v>331</v>
      </c>
      <c r="R51" s="393">
        <v>1</v>
      </c>
      <c r="S51" s="400" t="s">
        <v>331</v>
      </c>
      <c r="T51" s="397" t="s">
        <v>331</v>
      </c>
      <c r="U51" s="392">
        <v>31</v>
      </c>
      <c r="V51" s="392">
        <v>31</v>
      </c>
      <c r="W51" s="392">
        <v>21</v>
      </c>
      <c r="X51" s="392">
        <v>10</v>
      </c>
      <c r="Y51" s="400" t="s">
        <v>331</v>
      </c>
      <c r="Z51" s="394" t="s">
        <v>331</v>
      </c>
      <c r="AA51" s="394" t="s">
        <v>331</v>
      </c>
      <c r="AB51" s="400" t="s">
        <v>331</v>
      </c>
      <c r="AC51" s="399" t="s">
        <v>331</v>
      </c>
    </row>
    <row r="52" spans="1:29" s="51" customFormat="1" ht="15.75" customHeight="1">
      <c r="A52" s="418" t="s">
        <v>700</v>
      </c>
      <c r="B52" s="422" t="s">
        <v>701</v>
      </c>
      <c r="C52" s="392">
        <v>536</v>
      </c>
      <c r="D52" s="392">
        <v>408</v>
      </c>
      <c r="E52" s="392">
        <v>317</v>
      </c>
      <c r="F52" s="392">
        <v>91</v>
      </c>
      <c r="G52" s="393">
        <v>27</v>
      </c>
      <c r="H52" s="393">
        <v>12</v>
      </c>
      <c r="I52" s="393">
        <v>62</v>
      </c>
      <c r="J52" s="393">
        <v>23</v>
      </c>
      <c r="K52" s="398">
        <v>4</v>
      </c>
      <c r="L52" s="392">
        <v>299</v>
      </c>
      <c r="M52" s="395">
        <v>226</v>
      </c>
      <c r="N52" s="392">
        <v>191</v>
      </c>
      <c r="O52" s="392">
        <v>35</v>
      </c>
      <c r="P52" s="393">
        <v>23</v>
      </c>
      <c r="Q52" s="393">
        <v>8</v>
      </c>
      <c r="R52" s="393">
        <v>36</v>
      </c>
      <c r="S52" s="393">
        <v>6</v>
      </c>
      <c r="T52" s="397" t="s">
        <v>331</v>
      </c>
      <c r="U52" s="392">
        <v>237</v>
      </c>
      <c r="V52" s="392">
        <v>182</v>
      </c>
      <c r="W52" s="392">
        <v>126</v>
      </c>
      <c r="X52" s="392">
        <v>56</v>
      </c>
      <c r="Y52" s="393">
        <v>4</v>
      </c>
      <c r="Z52" s="398">
        <v>4</v>
      </c>
      <c r="AA52" s="398">
        <v>26</v>
      </c>
      <c r="AB52" s="393">
        <v>17</v>
      </c>
      <c r="AC52" s="403">
        <v>4</v>
      </c>
    </row>
    <row r="53" spans="1:29" s="51" customFormat="1" ht="15.75" customHeight="1">
      <c r="A53" s="418" t="s">
        <v>702</v>
      </c>
      <c r="B53" s="423" t="s">
        <v>703</v>
      </c>
      <c r="C53" s="392">
        <v>154</v>
      </c>
      <c r="D53" s="392">
        <v>154</v>
      </c>
      <c r="E53" s="392">
        <v>137</v>
      </c>
      <c r="F53" s="392">
        <v>17</v>
      </c>
      <c r="G53" s="400" t="s">
        <v>331</v>
      </c>
      <c r="H53" s="400" t="s">
        <v>331</v>
      </c>
      <c r="I53" s="400" t="s">
        <v>331</v>
      </c>
      <c r="J53" s="400" t="s">
        <v>331</v>
      </c>
      <c r="K53" s="394" t="s">
        <v>331</v>
      </c>
      <c r="L53" s="392">
        <v>118</v>
      </c>
      <c r="M53" s="395">
        <v>118</v>
      </c>
      <c r="N53" s="392">
        <v>115</v>
      </c>
      <c r="O53" s="392">
        <v>3</v>
      </c>
      <c r="P53" s="400" t="s">
        <v>331</v>
      </c>
      <c r="Q53" s="400" t="s">
        <v>331</v>
      </c>
      <c r="R53" s="400" t="s">
        <v>331</v>
      </c>
      <c r="S53" s="400" t="s">
        <v>331</v>
      </c>
      <c r="T53" s="397" t="s">
        <v>331</v>
      </c>
      <c r="U53" s="392">
        <v>36</v>
      </c>
      <c r="V53" s="392">
        <v>36</v>
      </c>
      <c r="W53" s="392">
        <v>22</v>
      </c>
      <c r="X53" s="392">
        <v>14</v>
      </c>
      <c r="Y53" s="400" t="s">
        <v>331</v>
      </c>
      <c r="Z53" s="394" t="s">
        <v>331</v>
      </c>
      <c r="AA53" s="394" t="s">
        <v>331</v>
      </c>
      <c r="AB53" s="400" t="s">
        <v>331</v>
      </c>
      <c r="AC53" s="399" t="s">
        <v>331</v>
      </c>
    </row>
    <row r="54" spans="1:29" s="51" customFormat="1" ht="15.75" customHeight="1">
      <c r="A54" s="418" t="s">
        <v>704</v>
      </c>
      <c r="B54" s="419" t="s">
        <v>705</v>
      </c>
      <c r="C54" s="392">
        <v>20</v>
      </c>
      <c r="D54" s="392">
        <v>16</v>
      </c>
      <c r="E54" s="392">
        <v>14</v>
      </c>
      <c r="F54" s="392">
        <v>2</v>
      </c>
      <c r="G54" s="393">
        <v>1</v>
      </c>
      <c r="H54" s="400" t="s">
        <v>331</v>
      </c>
      <c r="I54" s="393">
        <v>1</v>
      </c>
      <c r="J54" s="393">
        <v>1</v>
      </c>
      <c r="K54" s="394" t="s">
        <v>331</v>
      </c>
      <c r="L54" s="392">
        <v>13</v>
      </c>
      <c r="M54" s="395">
        <v>10</v>
      </c>
      <c r="N54" s="396">
        <v>9</v>
      </c>
      <c r="O54" s="392">
        <v>1</v>
      </c>
      <c r="P54" s="393">
        <v>1</v>
      </c>
      <c r="Q54" s="400" t="s">
        <v>331</v>
      </c>
      <c r="R54" s="393">
        <v>1</v>
      </c>
      <c r="S54" s="400" t="s">
        <v>331</v>
      </c>
      <c r="T54" s="400" t="s">
        <v>331</v>
      </c>
      <c r="U54" s="392">
        <v>7</v>
      </c>
      <c r="V54" s="392">
        <v>6</v>
      </c>
      <c r="W54" s="392">
        <v>5</v>
      </c>
      <c r="X54" s="392">
        <v>1</v>
      </c>
      <c r="Y54" s="400" t="s">
        <v>331</v>
      </c>
      <c r="Z54" s="400" t="s">
        <v>331</v>
      </c>
      <c r="AA54" s="400" t="s">
        <v>331</v>
      </c>
      <c r="AB54" s="393">
        <v>1</v>
      </c>
      <c r="AC54" s="399" t="s">
        <v>331</v>
      </c>
    </row>
    <row r="55" spans="1:29" s="51" customFormat="1" ht="15.75" customHeight="1">
      <c r="A55" s="424" t="s">
        <v>706</v>
      </c>
      <c r="B55" s="425"/>
      <c r="C55" s="404"/>
      <c r="D55" s="404"/>
      <c r="E55" s="404"/>
      <c r="F55" s="404"/>
      <c r="G55" s="405"/>
      <c r="H55" s="405"/>
      <c r="I55" s="405"/>
      <c r="J55" s="405"/>
      <c r="K55" s="406"/>
      <c r="L55" s="404"/>
      <c r="M55" s="404"/>
      <c r="N55" s="404"/>
      <c r="O55" s="404"/>
      <c r="P55" s="405"/>
      <c r="Q55" s="405"/>
      <c r="R55" s="405"/>
      <c r="S55" s="405"/>
      <c r="T55" s="407"/>
      <c r="U55" s="404"/>
      <c r="V55" s="404"/>
      <c r="W55" s="404"/>
      <c r="X55" s="404"/>
      <c r="Y55" s="405"/>
      <c r="Z55" s="406"/>
      <c r="AA55" s="406"/>
      <c r="AB55" s="405"/>
      <c r="AC55" s="406"/>
    </row>
    <row r="56" spans="1:29" s="51" customFormat="1" ht="15.75" customHeight="1">
      <c r="A56" s="426"/>
      <c r="B56" s="427" t="s">
        <v>707</v>
      </c>
      <c r="C56" s="396">
        <v>718</v>
      </c>
      <c r="D56" s="392">
        <v>70</v>
      </c>
      <c r="E56" s="392">
        <v>49</v>
      </c>
      <c r="F56" s="392">
        <v>21</v>
      </c>
      <c r="G56" s="393">
        <v>18</v>
      </c>
      <c r="H56" s="393">
        <v>35</v>
      </c>
      <c r="I56" s="393">
        <v>279</v>
      </c>
      <c r="J56" s="393">
        <v>316</v>
      </c>
      <c r="K56" s="394" t="s">
        <v>331</v>
      </c>
      <c r="L56" s="392">
        <v>407</v>
      </c>
      <c r="M56" s="395">
        <v>31</v>
      </c>
      <c r="N56" s="392">
        <v>25</v>
      </c>
      <c r="O56" s="392">
        <v>6</v>
      </c>
      <c r="P56" s="393">
        <v>8</v>
      </c>
      <c r="Q56" s="393">
        <v>35</v>
      </c>
      <c r="R56" s="393">
        <v>268</v>
      </c>
      <c r="S56" s="393">
        <v>65</v>
      </c>
      <c r="T56" s="397" t="s">
        <v>331</v>
      </c>
      <c r="U56" s="392">
        <v>311</v>
      </c>
      <c r="V56" s="392">
        <v>39</v>
      </c>
      <c r="W56" s="392">
        <v>24</v>
      </c>
      <c r="X56" s="392">
        <v>15</v>
      </c>
      <c r="Y56" s="393">
        <v>10</v>
      </c>
      <c r="Z56" s="394" t="s">
        <v>331</v>
      </c>
      <c r="AA56" s="398">
        <v>11</v>
      </c>
      <c r="AB56" s="393">
        <v>251</v>
      </c>
      <c r="AC56" s="399" t="s">
        <v>331</v>
      </c>
    </row>
    <row r="57" spans="1:29" s="51" customFormat="1" ht="15.75" customHeight="1">
      <c r="A57" s="426"/>
      <c r="B57" s="427" t="s">
        <v>708</v>
      </c>
      <c r="C57" s="396">
        <v>2161</v>
      </c>
      <c r="D57" s="392">
        <v>1721</v>
      </c>
      <c r="E57" s="392">
        <v>1580</v>
      </c>
      <c r="F57" s="392">
        <v>141</v>
      </c>
      <c r="G57" s="393">
        <v>138</v>
      </c>
      <c r="H57" s="393">
        <v>62</v>
      </c>
      <c r="I57" s="393">
        <v>119</v>
      </c>
      <c r="J57" s="393">
        <v>87</v>
      </c>
      <c r="K57" s="398">
        <v>31</v>
      </c>
      <c r="L57" s="392">
        <v>1477</v>
      </c>
      <c r="M57" s="395">
        <v>1156</v>
      </c>
      <c r="N57" s="392">
        <v>1093</v>
      </c>
      <c r="O57" s="392">
        <v>63</v>
      </c>
      <c r="P57" s="393">
        <v>108</v>
      </c>
      <c r="Q57" s="393">
        <v>57</v>
      </c>
      <c r="R57" s="393">
        <v>118</v>
      </c>
      <c r="S57" s="393">
        <v>32</v>
      </c>
      <c r="T57" s="402">
        <v>4</v>
      </c>
      <c r="U57" s="392">
        <v>684</v>
      </c>
      <c r="V57" s="392">
        <v>565</v>
      </c>
      <c r="W57" s="392">
        <v>487</v>
      </c>
      <c r="X57" s="392">
        <v>78</v>
      </c>
      <c r="Y57" s="393">
        <v>30</v>
      </c>
      <c r="Z57" s="398">
        <v>5</v>
      </c>
      <c r="AA57" s="398">
        <v>1</v>
      </c>
      <c r="AB57" s="393">
        <v>55</v>
      </c>
      <c r="AC57" s="403">
        <v>27</v>
      </c>
    </row>
    <row r="58" spans="1:29" s="51" customFormat="1" ht="15.75" customHeight="1">
      <c r="A58" s="428"/>
      <c r="B58" s="429" t="s">
        <v>709</v>
      </c>
      <c r="C58" s="412">
        <v>2407</v>
      </c>
      <c r="D58" s="408">
        <v>1922</v>
      </c>
      <c r="E58" s="408">
        <v>1577</v>
      </c>
      <c r="F58" s="408">
        <v>345</v>
      </c>
      <c r="G58" s="409">
        <v>108</v>
      </c>
      <c r="H58" s="409">
        <v>53</v>
      </c>
      <c r="I58" s="409">
        <v>193</v>
      </c>
      <c r="J58" s="409">
        <v>127</v>
      </c>
      <c r="K58" s="410">
        <v>4</v>
      </c>
      <c r="L58" s="408">
        <v>1249</v>
      </c>
      <c r="M58" s="411">
        <v>952</v>
      </c>
      <c r="N58" s="408">
        <v>848</v>
      </c>
      <c r="O58" s="408">
        <v>104</v>
      </c>
      <c r="P58" s="409">
        <v>82</v>
      </c>
      <c r="Q58" s="409">
        <v>42</v>
      </c>
      <c r="R58" s="409">
        <v>144</v>
      </c>
      <c r="S58" s="409">
        <v>29</v>
      </c>
      <c r="T58" s="430" t="s">
        <v>331</v>
      </c>
      <c r="U58" s="408">
        <v>1158</v>
      </c>
      <c r="V58" s="408">
        <v>970</v>
      </c>
      <c r="W58" s="408">
        <v>729</v>
      </c>
      <c r="X58" s="408">
        <v>241</v>
      </c>
      <c r="Y58" s="409">
        <v>26</v>
      </c>
      <c r="Z58" s="410">
        <v>11</v>
      </c>
      <c r="AA58" s="410">
        <v>49</v>
      </c>
      <c r="AB58" s="409">
        <v>98</v>
      </c>
      <c r="AC58" s="414">
        <v>4</v>
      </c>
    </row>
    <row r="59" spans="22:28" s="51" customFormat="1" ht="37.5" customHeight="1">
      <c r="V59" s="307"/>
      <c r="W59" s="307"/>
      <c r="X59" s="307"/>
      <c r="Y59" s="307"/>
      <c r="Z59" s="307"/>
      <c r="AA59" s="307"/>
      <c r="AB59" s="307"/>
    </row>
  </sheetData>
  <mergeCells count="55">
    <mergeCell ref="U3:AC3"/>
    <mergeCell ref="C4:C5"/>
    <mergeCell ref="D4:F4"/>
    <mergeCell ref="G4:G5"/>
    <mergeCell ref="H4:H5"/>
    <mergeCell ref="I4:I5"/>
    <mergeCell ref="J4:J5"/>
    <mergeCell ref="K4:K5"/>
    <mergeCell ref="R4:R5"/>
    <mergeCell ref="S4:S5"/>
    <mergeCell ref="AB4:AB5"/>
    <mergeCell ref="AC4:AC5"/>
    <mergeCell ref="U4:U5"/>
    <mergeCell ref="V4:X4"/>
    <mergeCell ref="Y4:Y5"/>
    <mergeCell ref="Z4:Z5"/>
    <mergeCell ref="AA4:AA5"/>
    <mergeCell ref="Z2:AC2"/>
    <mergeCell ref="N1:AB1"/>
    <mergeCell ref="A3:B5"/>
    <mergeCell ref="L4:L5"/>
    <mergeCell ref="M4:O4"/>
    <mergeCell ref="P4:P5"/>
    <mergeCell ref="C3:K3"/>
    <mergeCell ref="L3:T3"/>
    <mergeCell ref="T4:T5"/>
    <mergeCell ref="Q4:Q5"/>
    <mergeCell ref="A31:B31"/>
    <mergeCell ref="A2:B2"/>
    <mergeCell ref="A32:B34"/>
    <mergeCell ref="C32:K32"/>
    <mergeCell ref="L32:T32"/>
    <mergeCell ref="U32:AC32"/>
    <mergeCell ref="C33:C34"/>
    <mergeCell ref="D33:F33"/>
    <mergeCell ref="G33:G34"/>
    <mergeCell ref="H33:H34"/>
    <mergeCell ref="I33:I34"/>
    <mergeCell ref="J33:J34"/>
    <mergeCell ref="K33:K34"/>
    <mergeCell ref="L33:L34"/>
    <mergeCell ref="M33:O33"/>
    <mergeCell ref="P33:P34"/>
    <mergeCell ref="Q33:Q34"/>
    <mergeCell ref="R33:R34"/>
    <mergeCell ref="AC33:AC34"/>
    <mergeCell ref="F1:M1"/>
    <mergeCell ref="Y33:Y34"/>
    <mergeCell ref="Z33:Z34"/>
    <mergeCell ref="AA33:AA34"/>
    <mergeCell ref="AB33:AB34"/>
    <mergeCell ref="S33:S34"/>
    <mergeCell ref="T33:T34"/>
    <mergeCell ref="U33:U34"/>
    <mergeCell ref="V33:X33"/>
  </mergeCells>
  <printOptions/>
  <pageMargins left="0.48" right="0.27" top="0.56" bottom="0.52" header="0.32" footer="0.31"/>
  <pageSetup horizontalDpi="600" verticalDpi="600" orientation="portrait" paperSize="9" scale="85" r:id="rId1"/>
  <colBreaks count="2" manualBreakCount="2">
    <brk id="13" max="57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52"/>
  <sheetViews>
    <sheetView workbookViewId="0" topLeftCell="A1">
      <selection activeCell="A1" sqref="A1:H1"/>
    </sheetView>
  </sheetViews>
  <sheetFormatPr defaultColWidth="9.00390625" defaultRowHeight="13.5"/>
  <cols>
    <col min="1" max="1" width="3.00390625" style="117" customWidth="1"/>
    <col min="2" max="2" width="10.875" style="117" customWidth="1"/>
    <col min="3" max="3" width="6.50390625" style="117" customWidth="1"/>
    <col min="4" max="8" width="13.25390625" style="117" customWidth="1"/>
    <col min="9" max="12" width="14.50390625" style="117" customWidth="1"/>
    <col min="13" max="13" width="14.375" style="117" customWidth="1"/>
    <col min="14" max="14" width="14.50390625" style="117" customWidth="1"/>
    <col min="15" max="16384" width="8.00390625" style="117" customWidth="1"/>
  </cols>
  <sheetData>
    <row r="1" spans="1:14" s="111" customFormat="1" ht="33" customHeight="1">
      <c r="A1" s="668" t="s">
        <v>380</v>
      </c>
      <c r="B1" s="668"/>
      <c r="C1" s="668"/>
      <c r="D1" s="668"/>
      <c r="E1" s="668"/>
      <c r="F1" s="668"/>
      <c r="G1" s="668"/>
      <c r="H1" s="668"/>
      <c r="I1" s="661" t="s">
        <v>381</v>
      </c>
      <c r="J1" s="661"/>
      <c r="K1" s="661"/>
      <c r="L1" s="661"/>
      <c r="M1" s="661"/>
      <c r="N1" s="661"/>
    </row>
    <row r="2" s="112" customFormat="1" ht="21" customHeight="1">
      <c r="N2" s="113" t="s">
        <v>231</v>
      </c>
    </row>
    <row r="3" spans="1:14" ht="24" customHeight="1">
      <c r="A3" s="662" t="s">
        <v>211</v>
      </c>
      <c r="B3" s="662"/>
      <c r="C3" s="663"/>
      <c r="D3" s="666" t="s">
        <v>210</v>
      </c>
      <c r="E3" s="114" t="s">
        <v>212</v>
      </c>
      <c r="F3" s="114" t="s">
        <v>213</v>
      </c>
      <c r="G3" s="114" t="s">
        <v>214</v>
      </c>
      <c r="H3" s="115" t="s">
        <v>215</v>
      </c>
      <c r="I3" s="116" t="s">
        <v>216</v>
      </c>
      <c r="J3" s="114" t="s">
        <v>217</v>
      </c>
      <c r="K3" s="114" t="s">
        <v>218</v>
      </c>
      <c r="L3" s="114" t="s">
        <v>219</v>
      </c>
      <c r="M3" s="114" t="s">
        <v>229</v>
      </c>
      <c r="N3" s="115" t="s">
        <v>220</v>
      </c>
    </row>
    <row r="4" spans="1:14" ht="55.5" customHeight="1">
      <c r="A4" s="664"/>
      <c r="B4" s="664"/>
      <c r="C4" s="665"/>
      <c r="D4" s="667"/>
      <c r="E4" s="118" t="s">
        <v>221</v>
      </c>
      <c r="F4" s="118" t="s">
        <v>222</v>
      </c>
      <c r="G4" s="118" t="s">
        <v>223</v>
      </c>
      <c r="H4" s="119" t="s">
        <v>224</v>
      </c>
      <c r="I4" s="120" t="s">
        <v>225</v>
      </c>
      <c r="J4" s="118" t="s">
        <v>226</v>
      </c>
      <c r="K4" s="118" t="s">
        <v>227</v>
      </c>
      <c r="L4" s="118" t="s">
        <v>228</v>
      </c>
      <c r="M4" s="121" t="s">
        <v>233</v>
      </c>
      <c r="N4" s="119" t="s">
        <v>230</v>
      </c>
    </row>
    <row r="5" spans="1:14" ht="24" customHeight="1">
      <c r="A5" s="122"/>
      <c r="B5" s="123" t="s">
        <v>410</v>
      </c>
      <c r="C5" s="124" t="s">
        <v>412</v>
      </c>
      <c r="D5" s="125">
        <v>43441</v>
      </c>
      <c r="E5" s="125">
        <v>2723</v>
      </c>
      <c r="F5" s="125">
        <v>1518</v>
      </c>
      <c r="G5" s="125">
        <v>5621</v>
      </c>
      <c r="H5" s="126">
        <v>5470</v>
      </c>
      <c r="I5" s="127">
        <v>2353</v>
      </c>
      <c r="J5" s="125">
        <v>244</v>
      </c>
      <c r="K5" s="125">
        <v>7395</v>
      </c>
      <c r="L5" s="125">
        <v>1686</v>
      </c>
      <c r="M5" s="125">
        <v>16426</v>
      </c>
      <c r="N5" s="126">
        <v>5</v>
      </c>
    </row>
    <row r="6" spans="1:14" ht="24" customHeight="1">
      <c r="A6" s="128"/>
      <c r="B6" s="129">
        <v>60</v>
      </c>
      <c r="C6" s="130"/>
      <c r="D6" s="125">
        <v>45494</v>
      </c>
      <c r="E6" s="125">
        <v>3405</v>
      </c>
      <c r="F6" s="125">
        <v>1570</v>
      </c>
      <c r="G6" s="125">
        <v>6364</v>
      </c>
      <c r="H6" s="126">
        <v>4962</v>
      </c>
      <c r="I6" s="127">
        <v>2673</v>
      </c>
      <c r="J6" s="125">
        <v>256</v>
      </c>
      <c r="K6" s="125">
        <v>6388</v>
      </c>
      <c r="L6" s="125">
        <v>1706</v>
      </c>
      <c r="M6" s="125">
        <v>18151</v>
      </c>
      <c r="N6" s="126">
        <v>19</v>
      </c>
    </row>
    <row r="7" spans="1:14" ht="24" customHeight="1">
      <c r="A7" s="128"/>
      <c r="B7" s="131" t="s">
        <v>411</v>
      </c>
      <c r="C7" s="132" t="s">
        <v>412</v>
      </c>
      <c r="D7" s="125">
        <v>47424</v>
      </c>
      <c r="E7" s="125">
        <v>3889</v>
      </c>
      <c r="F7" s="125">
        <v>1842</v>
      </c>
      <c r="G7" s="125">
        <v>7524</v>
      </c>
      <c r="H7" s="126">
        <v>5094</v>
      </c>
      <c r="I7" s="127">
        <v>2947</v>
      </c>
      <c r="J7" s="125">
        <v>280</v>
      </c>
      <c r="K7" s="125">
        <v>5111</v>
      </c>
      <c r="L7" s="125">
        <v>1779</v>
      </c>
      <c r="M7" s="125">
        <v>18940</v>
      </c>
      <c r="N7" s="126">
        <v>18</v>
      </c>
    </row>
    <row r="8" spans="1:14" ht="24" customHeight="1">
      <c r="A8" s="128"/>
      <c r="B8" s="129">
        <v>7</v>
      </c>
      <c r="C8" s="130"/>
      <c r="D8" s="125">
        <v>49918</v>
      </c>
      <c r="E8" s="125">
        <v>4581</v>
      </c>
      <c r="F8" s="125">
        <v>1795</v>
      </c>
      <c r="G8" s="125">
        <v>8313</v>
      </c>
      <c r="H8" s="126">
        <v>5857</v>
      </c>
      <c r="I8" s="127">
        <v>3431</v>
      </c>
      <c r="J8" s="125">
        <v>328</v>
      </c>
      <c r="K8" s="125">
        <v>4595</v>
      </c>
      <c r="L8" s="125">
        <v>1935</v>
      </c>
      <c r="M8" s="125">
        <v>19057</v>
      </c>
      <c r="N8" s="126">
        <v>26</v>
      </c>
    </row>
    <row r="9" spans="1:23" s="139" customFormat="1" ht="24" customHeight="1">
      <c r="A9" s="133"/>
      <c r="B9" s="134">
        <v>12</v>
      </c>
      <c r="C9" s="135"/>
      <c r="D9" s="136">
        <f>E9+F9+G9+H9+I9+J9+K9+L9+M9+N9</f>
        <v>49288</v>
      </c>
      <c r="E9" s="136">
        <v>4951</v>
      </c>
      <c r="F9" s="136">
        <v>1163</v>
      </c>
      <c r="G9" s="136">
        <v>8236</v>
      </c>
      <c r="H9" s="137">
        <v>5928</v>
      </c>
      <c r="I9" s="138">
        <v>3847</v>
      </c>
      <c r="J9" s="136">
        <v>363</v>
      </c>
      <c r="K9" s="136">
        <v>4100</v>
      </c>
      <c r="L9" s="136">
        <v>1847</v>
      </c>
      <c r="M9" s="136">
        <v>18723</v>
      </c>
      <c r="N9" s="137">
        <v>130</v>
      </c>
      <c r="V9" s="658"/>
      <c r="W9" s="659"/>
    </row>
    <row r="10" s="112" customFormat="1" ht="16.5" customHeight="1">
      <c r="A10" s="112" t="s">
        <v>232</v>
      </c>
    </row>
    <row r="13" spans="22:23" ht="12">
      <c r="V13" s="658"/>
      <c r="W13" s="660"/>
    </row>
    <row r="16" spans="22:23" ht="12">
      <c r="V16" s="658"/>
      <c r="W16" s="660"/>
    </row>
    <row r="20" spans="22:23" ht="12">
      <c r="V20" s="658"/>
      <c r="W20" s="660"/>
    </row>
    <row r="21" spans="22:28" ht="12">
      <c r="V21" s="660"/>
      <c r="W21" s="660"/>
      <c r="X21" s="304"/>
      <c r="Y21" s="304"/>
      <c r="Z21" s="304"/>
      <c r="AA21" s="304"/>
      <c r="AB21" s="304"/>
    </row>
    <row r="22" spans="22:28" ht="12">
      <c r="V22" s="304"/>
      <c r="W22" s="304"/>
      <c r="X22" s="304"/>
      <c r="Y22" s="304"/>
      <c r="Z22" s="304"/>
      <c r="AA22" s="304"/>
      <c r="AB22" s="304"/>
    </row>
    <row r="52" ht="12">
      <c r="O52" s="315"/>
    </row>
  </sheetData>
  <mergeCells count="9">
    <mergeCell ref="I1:N1"/>
    <mergeCell ref="A3:C4"/>
    <mergeCell ref="D3:D4"/>
    <mergeCell ref="A1:H1"/>
    <mergeCell ref="V9:W9"/>
    <mergeCell ref="V21:W21"/>
    <mergeCell ref="V20:W20"/>
    <mergeCell ref="V16:W16"/>
    <mergeCell ref="V13:W13"/>
  </mergeCells>
  <printOptions/>
  <pageMargins left="0.75" right="0.75" top="0.78" bottom="0.79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2"/>
  <sheetViews>
    <sheetView workbookViewId="0" topLeftCell="C1">
      <selection activeCell="A1" sqref="A1:J1"/>
    </sheetView>
  </sheetViews>
  <sheetFormatPr defaultColWidth="9.00390625" defaultRowHeight="13.5"/>
  <cols>
    <col min="1" max="10" width="8.625" style="117" customWidth="1"/>
    <col min="11" max="11" width="9.50390625" style="117" customWidth="1"/>
    <col min="12" max="12" width="8.625" style="117" customWidth="1"/>
    <col min="13" max="19" width="8.50390625" style="117" customWidth="1"/>
    <col min="20" max="20" width="8.625" style="117" customWidth="1"/>
    <col min="21" max="16384" width="8.00390625" style="117" customWidth="1"/>
  </cols>
  <sheetData>
    <row r="1" spans="1:20" s="111" customFormat="1" ht="21" customHeight="1">
      <c r="A1" s="668" t="s">
        <v>270</v>
      </c>
      <c r="B1" s="668"/>
      <c r="C1" s="668"/>
      <c r="D1" s="668"/>
      <c r="E1" s="668"/>
      <c r="F1" s="668"/>
      <c r="G1" s="668"/>
      <c r="H1" s="668"/>
      <c r="I1" s="668"/>
      <c r="J1" s="668"/>
      <c r="K1" s="661" t="s">
        <v>242</v>
      </c>
      <c r="L1" s="661"/>
      <c r="M1" s="661"/>
      <c r="N1" s="661"/>
      <c r="O1" s="661"/>
      <c r="P1" s="661"/>
      <c r="Q1" s="661"/>
      <c r="R1" s="661"/>
      <c r="S1" s="661"/>
      <c r="T1" s="661"/>
    </row>
    <row r="2" spans="1:20" s="112" customFormat="1" ht="14.25" customHeight="1">
      <c r="A2" s="112" t="s">
        <v>240</v>
      </c>
      <c r="T2" s="113" t="s">
        <v>241</v>
      </c>
    </row>
    <row r="3" spans="1:20" ht="24" customHeight="1">
      <c r="A3" s="639" t="s">
        <v>332</v>
      </c>
      <c r="B3" s="669" t="s">
        <v>333</v>
      </c>
      <c r="C3" s="669"/>
      <c r="D3" s="669"/>
      <c r="E3" s="669"/>
      <c r="F3" s="669"/>
      <c r="G3" s="669"/>
      <c r="H3" s="669"/>
      <c r="I3" s="669"/>
      <c r="J3" s="670"/>
      <c r="K3" s="671" t="s">
        <v>334</v>
      </c>
      <c r="L3" s="673"/>
      <c r="M3" s="673"/>
      <c r="N3" s="673"/>
      <c r="O3" s="673"/>
      <c r="P3" s="673"/>
      <c r="Q3" s="673"/>
      <c r="R3" s="673"/>
      <c r="S3" s="673"/>
      <c r="T3" s="674" t="s">
        <v>382</v>
      </c>
    </row>
    <row r="4" spans="1:20" ht="24" customHeight="1">
      <c r="A4" s="639"/>
      <c r="B4" s="673" t="s">
        <v>335</v>
      </c>
      <c r="C4" s="677" t="s">
        <v>336</v>
      </c>
      <c r="D4" s="669" t="s">
        <v>337</v>
      </c>
      <c r="E4" s="669"/>
      <c r="F4" s="669"/>
      <c r="G4" s="669"/>
      <c r="H4" s="669"/>
      <c r="I4" s="669"/>
      <c r="J4" s="670"/>
      <c r="K4" s="671" t="s">
        <v>338</v>
      </c>
      <c r="L4" s="673" t="s">
        <v>339</v>
      </c>
      <c r="M4" s="669" t="s">
        <v>340</v>
      </c>
      <c r="N4" s="669"/>
      <c r="O4" s="669"/>
      <c r="P4" s="669"/>
      <c r="Q4" s="669"/>
      <c r="R4" s="669"/>
      <c r="S4" s="669"/>
      <c r="T4" s="675"/>
    </row>
    <row r="5" spans="1:20" ht="24" customHeight="1">
      <c r="A5" s="639"/>
      <c r="B5" s="669"/>
      <c r="C5" s="678"/>
      <c r="D5" s="140" t="s">
        <v>341</v>
      </c>
      <c r="E5" s="140" t="s">
        <v>342</v>
      </c>
      <c r="F5" s="140" t="s">
        <v>343</v>
      </c>
      <c r="G5" s="140" t="s">
        <v>344</v>
      </c>
      <c r="H5" s="140" t="s">
        <v>345</v>
      </c>
      <c r="I5" s="142" t="s">
        <v>354</v>
      </c>
      <c r="J5" s="141" t="s">
        <v>346</v>
      </c>
      <c r="K5" s="672"/>
      <c r="L5" s="669"/>
      <c r="M5" s="140" t="s">
        <v>347</v>
      </c>
      <c r="N5" s="140" t="s">
        <v>348</v>
      </c>
      <c r="O5" s="140" t="s">
        <v>349</v>
      </c>
      <c r="P5" s="140" t="s">
        <v>350</v>
      </c>
      <c r="Q5" s="140" t="s">
        <v>351</v>
      </c>
      <c r="R5" s="142" t="s">
        <v>234</v>
      </c>
      <c r="S5" s="140" t="s">
        <v>346</v>
      </c>
      <c r="T5" s="676"/>
    </row>
    <row r="6" spans="1:20" ht="24" customHeight="1">
      <c r="A6" s="143" t="s">
        <v>237</v>
      </c>
      <c r="B6" s="125"/>
      <c r="C6" s="125"/>
      <c r="D6" s="125"/>
      <c r="E6" s="125"/>
      <c r="F6" s="125"/>
      <c r="G6" s="125"/>
      <c r="H6" s="125"/>
      <c r="I6" s="125"/>
      <c r="J6" s="126"/>
      <c r="K6" s="127"/>
      <c r="L6" s="125"/>
      <c r="M6" s="125"/>
      <c r="N6" s="125"/>
      <c r="O6" s="125"/>
      <c r="P6" s="125"/>
      <c r="Q6" s="125"/>
      <c r="R6" s="125"/>
      <c r="S6" s="125"/>
      <c r="T6" s="144"/>
    </row>
    <row r="7" spans="1:20" ht="24" customHeight="1">
      <c r="A7" s="145" t="s">
        <v>210</v>
      </c>
      <c r="B7" s="125">
        <v>50464</v>
      </c>
      <c r="C7" s="125">
        <v>40927</v>
      </c>
      <c r="D7" s="125">
        <v>9537</v>
      </c>
      <c r="E7" s="125">
        <v>5732</v>
      </c>
      <c r="F7" s="125">
        <v>576</v>
      </c>
      <c r="G7" s="125">
        <v>580</v>
      </c>
      <c r="H7" s="125">
        <v>580</v>
      </c>
      <c r="I7" s="125">
        <v>1549</v>
      </c>
      <c r="J7" s="126">
        <v>520</v>
      </c>
      <c r="K7" s="127">
        <v>49191</v>
      </c>
      <c r="L7" s="125">
        <v>40927</v>
      </c>
      <c r="M7" s="125">
        <v>8264</v>
      </c>
      <c r="N7" s="125">
        <v>3663</v>
      </c>
      <c r="O7" s="125">
        <v>1293</v>
      </c>
      <c r="P7" s="125">
        <v>928</v>
      </c>
      <c r="Q7" s="125">
        <v>315</v>
      </c>
      <c r="R7" s="125">
        <v>1815</v>
      </c>
      <c r="S7" s="125">
        <v>250</v>
      </c>
      <c r="T7" s="144">
        <v>-1273</v>
      </c>
    </row>
    <row r="8" spans="1:20" ht="24" customHeight="1">
      <c r="A8" s="145" t="s">
        <v>235</v>
      </c>
      <c r="B8" s="125">
        <v>45494</v>
      </c>
      <c r="C8" s="125">
        <v>37823</v>
      </c>
      <c r="D8" s="125">
        <v>7671</v>
      </c>
      <c r="E8" s="125">
        <v>4596</v>
      </c>
      <c r="F8" s="125">
        <v>440</v>
      </c>
      <c r="G8" s="125">
        <v>398</v>
      </c>
      <c r="H8" s="125">
        <v>416</v>
      </c>
      <c r="I8" s="125">
        <v>1430</v>
      </c>
      <c r="J8" s="126">
        <v>391</v>
      </c>
      <c r="K8" s="127">
        <v>44525</v>
      </c>
      <c r="L8" s="125">
        <v>37823</v>
      </c>
      <c r="M8" s="125">
        <v>6702</v>
      </c>
      <c r="N8" s="125">
        <v>3028</v>
      </c>
      <c r="O8" s="125">
        <v>933</v>
      </c>
      <c r="P8" s="125">
        <v>785</v>
      </c>
      <c r="Q8" s="125">
        <v>241</v>
      </c>
      <c r="R8" s="125">
        <v>1468</v>
      </c>
      <c r="S8" s="125">
        <v>247</v>
      </c>
      <c r="T8" s="144">
        <v>-969</v>
      </c>
    </row>
    <row r="9" spans="1:23" ht="24" customHeight="1">
      <c r="A9" s="145" t="s">
        <v>236</v>
      </c>
      <c r="B9" s="125">
        <v>4970</v>
      </c>
      <c r="C9" s="125">
        <v>3104</v>
      </c>
      <c r="D9" s="125">
        <v>1866</v>
      </c>
      <c r="E9" s="125">
        <v>1136</v>
      </c>
      <c r="F9" s="125">
        <v>136</v>
      </c>
      <c r="G9" s="125">
        <v>182</v>
      </c>
      <c r="H9" s="125">
        <v>164</v>
      </c>
      <c r="I9" s="125">
        <v>119</v>
      </c>
      <c r="J9" s="126">
        <v>129</v>
      </c>
      <c r="K9" s="127">
        <v>4666</v>
      </c>
      <c r="L9" s="125">
        <v>3104</v>
      </c>
      <c r="M9" s="125">
        <v>1562</v>
      </c>
      <c r="N9" s="125">
        <v>635</v>
      </c>
      <c r="O9" s="125">
        <v>360</v>
      </c>
      <c r="P9" s="125">
        <v>143</v>
      </c>
      <c r="Q9" s="125">
        <v>74</v>
      </c>
      <c r="R9" s="125">
        <v>347</v>
      </c>
      <c r="S9" s="125">
        <v>3</v>
      </c>
      <c r="T9" s="144">
        <v>-304</v>
      </c>
      <c r="V9" s="658"/>
      <c r="W9" s="660"/>
    </row>
    <row r="10" spans="1:20" ht="24" customHeight="1">
      <c r="A10" s="143" t="s">
        <v>238</v>
      </c>
      <c r="B10" s="125"/>
      <c r="C10" s="125"/>
      <c r="D10" s="125"/>
      <c r="E10" s="125"/>
      <c r="F10" s="125"/>
      <c r="G10" s="125"/>
      <c r="H10" s="125"/>
      <c r="I10" s="125"/>
      <c r="J10" s="126"/>
      <c r="K10" s="127"/>
      <c r="L10" s="125"/>
      <c r="M10" s="125"/>
      <c r="N10" s="125"/>
      <c r="O10" s="125"/>
      <c r="P10" s="125"/>
      <c r="Q10" s="125"/>
      <c r="R10" s="125"/>
      <c r="S10" s="125"/>
      <c r="T10" s="144"/>
    </row>
    <row r="11" spans="1:20" ht="24" customHeight="1">
      <c r="A11" s="145" t="s">
        <v>210</v>
      </c>
      <c r="B11" s="125">
        <v>53120</v>
      </c>
      <c r="C11" s="125">
        <v>41945</v>
      </c>
      <c r="D11" s="125">
        <v>11175</v>
      </c>
      <c r="E11" s="125">
        <v>6691</v>
      </c>
      <c r="F11" s="125">
        <v>646</v>
      </c>
      <c r="G11" s="125">
        <v>725</v>
      </c>
      <c r="H11" s="125">
        <v>726</v>
      </c>
      <c r="I11" s="125">
        <v>1789</v>
      </c>
      <c r="J11" s="126">
        <v>598</v>
      </c>
      <c r="K11" s="127">
        <v>53368</v>
      </c>
      <c r="L11" s="125">
        <v>41945</v>
      </c>
      <c r="M11" s="125">
        <v>11423</v>
      </c>
      <c r="N11" s="125">
        <v>5199</v>
      </c>
      <c r="O11" s="125">
        <v>1774</v>
      </c>
      <c r="P11" s="125">
        <v>1069</v>
      </c>
      <c r="Q11" s="125">
        <v>349</v>
      </c>
      <c r="R11" s="125">
        <v>2668</v>
      </c>
      <c r="S11" s="125">
        <v>364</v>
      </c>
      <c r="T11" s="144">
        <v>248</v>
      </c>
    </row>
    <row r="12" spans="1:20" ht="24" customHeight="1">
      <c r="A12" s="145" t="s">
        <v>235</v>
      </c>
      <c r="B12" s="125">
        <v>47424</v>
      </c>
      <c r="C12" s="125">
        <v>38723</v>
      </c>
      <c r="D12" s="125">
        <v>8701</v>
      </c>
      <c r="E12" s="125">
        <v>5221</v>
      </c>
      <c r="F12" s="125">
        <v>480</v>
      </c>
      <c r="G12" s="125">
        <v>443</v>
      </c>
      <c r="H12" s="125">
        <v>540</v>
      </c>
      <c r="I12" s="125">
        <v>1578</v>
      </c>
      <c r="J12" s="126">
        <v>439</v>
      </c>
      <c r="K12" s="127">
        <v>48417</v>
      </c>
      <c r="L12" s="125">
        <v>38723</v>
      </c>
      <c r="M12" s="125">
        <v>9694</v>
      </c>
      <c r="N12" s="125">
        <v>4590</v>
      </c>
      <c r="O12" s="125">
        <v>1282</v>
      </c>
      <c r="P12" s="125">
        <v>908</v>
      </c>
      <c r="Q12" s="125">
        <v>252</v>
      </c>
      <c r="R12" s="125">
        <v>2321</v>
      </c>
      <c r="S12" s="125">
        <v>341</v>
      </c>
      <c r="T12" s="144">
        <v>993</v>
      </c>
    </row>
    <row r="13" spans="1:23" ht="24" customHeight="1">
      <c r="A13" s="145" t="s">
        <v>236</v>
      </c>
      <c r="B13" s="125">
        <v>5696</v>
      </c>
      <c r="C13" s="125">
        <v>3222</v>
      </c>
      <c r="D13" s="125">
        <v>2474</v>
      </c>
      <c r="E13" s="125">
        <v>1470</v>
      </c>
      <c r="F13" s="125">
        <v>166</v>
      </c>
      <c r="G13" s="125">
        <v>282</v>
      </c>
      <c r="H13" s="125">
        <v>186</v>
      </c>
      <c r="I13" s="125">
        <v>211</v>
      </c>
      <c r="J13" s="126">
        <v>159</v>
      </c>
      <c r="K13" s="127">
        <v>4951</v>
      </c>
      <c r="L13" s="125">
        <v>3222</v>
      </c>
      <c r="M13" s="125">
        <v>1729</v>
      </c>
      <c r="N13" s="125">
        <v>609</v>
      </c>
      <c r="O13" s="125">
        <v>492</v>
      </c>
      <c r="P13" s="125">
        <v>161</v>
      </c>
      <c r="Q13" s="125">
        <v>97</v>
      </c>
      <c r="R13" s="125">
        <v>347</v>
      </c>
      <c r="S13" s="125">
        <v>23</v>
      </c>
      <c r="T13" s="144">
        <v>-745</v>
      </c>
      <c r="V13" s="658"/>
      <c r="W13" s="660"/>
    </row>
    <row r="14" spans="1:20" ht="24" customHeight="1">
      <c r="A14" s="143" t="s">
        <v>239</v>
      </c>
      <c r="B14" s="125"/>
      <c r="C14" s="125"/>
      <c r="D14" s="125"/>
      <c r="E14" s="125"/>
      <c r="F14" s="125"/>
      <c r="G14" s="125"/>
      <c r="H14" s="125"/>
      <c r="I14" s="125"/>
      <c r="J14" s="126"/>
      <c r="K14" s="127"/>
      <c r="L14" s="125"/>
      <c r="M14" s="125"/>
      <c r="N14" s="125"/>
      <c r="O14" s="125"/>
      <c r="P14" s="125"/>
      <c r="Q14" s="125"/>
      <c r="R14" s="125"/>
      <c r="S14" s="125"/>
      <c r="T14" s="144"/>
    </row>
    <row r="15" spans="1:20" ht="24" customHeight="1">
      <c r="A15" s="145" t="s">
        <v>210</v>
      </c>
      <c r="B15" s="125">
        <v>55437</v>
      </c>
      <c r="C15" s="125">
        <v>41665</v>
      </c>
      <c r="D15" s="125">
        <v>13772</v>
      </c>
      <c r="E15" s="125">
        <v>8244</v>
      </c>
      <c r="F15" s="125">
        <v>762</v>
      </c>
      <c r="G15" s="125">
        <v>978</v>
      </c>
      <c r="H15" s="125">
        <v>764</v>
      </c>
      <c r="I15" s="125">
        <v>2226</v>
      </c>
      <c r="J15" s="126">
        <v>798</v>
      </c>
      <c r="K15" s="127">
        <v>54666</v>
      </c>
      <c r="L15" s="125">
        <v>41665</v>
      </c>
      <c r="M15" s="125">
        <v>13001</v>
      </c>
      <c r="N15" s="125">
        <v>5550</v>
      </c>
      <c r="O15" s="125">
        <v>2098</v>
      </c>
      <c r="P15" s="125">
        <v>1140</v>
      </c>
      <c r="Q15" s="125">
        <v>388</v>
      </c>
      <c r="R15" s="125">
        <v>3383</v>
      </c>
      <c r="S15" s="125">
        <v>442</v>
      </c>
      <c r="T15" s="144">
        <v>-771</v>
      </c>
    </row>
    <row r="16" spans="1:23" ht="24" customHeight="1">
      <c r="A16" s="145" t="s">
        <v>235</v>
      </c>
      <c r="B16" s="125">
        <v>49918</v>
      </c>
      <c r="C16" s="125">
        <v>38890</v>
      </c>
      <c r="D16" s="125">
        <v>11028</v>
      </c>
      <c r="E16" s="125">
        <v>6735</v>
      </c>
      <c r="F16" s="125">
        <v>541</v>
      </c>
      <c r="G16" s="125">
        <v>633</v>
      </c>
      <c r="H16" s="125">
        <v>635</v>
      </c>
      <c r="I16" s="125">
        <v>1956</v>
      </c>
      <c r="J16" s="126">
        <v>528</v>
      </c>
      <c r="K16" s="127">
        <v>50193</v>
      </c>
      <c r="L16" s="125">
        <v>38890</v>
      </c>
      <c r="M16" s="125">
        <v>11303</v>
      </c>
      <c r="N16" s="125">
        <v>5084</v>
      </c>
      <c r="O16" s="125">
        <v>1558</v>
      </c>
      <c r="P16" s="125">
        <v>968</v>
      </c>
      <c r="Q16" s="125">
        <v>292</v>
      </c>
      <c r="R16" s="125">
        <v>2975</v>
      </c>
      <c r="S16" s="125">
        <v>426</v>
      </c>
      <c r="T16" s="144">
        <v>275</v>
      </c>
      <c r="V16" s="658"/>
      <c r="W16" s="660"/>
    </row>
    <row r="17" spans="1:20" ht="24" customHeight="1">
      <c r="A17" s="145" t="s">
        <v>236</v>
      </c>
      <c r="B17" s="125">
        <v>5519</v>
      </c>
      <c r="C17" s="125">
        <v>2775</v>
      </c>
      <c r="D17" s="125">
        <v>2744</v>
      </c>
      <c r="E17" s="125">
        <v>1509</v>
      </c>
      <c r="F17" s="125">
        <v>221</v>
      </c>
      <c r="G17" s="125">
        <v>345</v>
      </c>
      <c r="H17" s="125">
        <v>129</v>
      </c>
      <c r="I17" s="125">
        <v>270</v>
      </c>
      <c r="J17" s="126">
        <v>270</v>
      </c>
      <c r="K17" s="127">
        <v>4473</v>
      </c>
      <c r="L17" s="125">
        <v>2775</v>
      </c>
      <c r="M17" s="125">
        <v>1698</v>
      </c>
      <c r="N17" s="125">
        <v>466</v>
      </c>
      <c r="O17" s="125">
        <v>540</v>
      </c>
      <c r="P17" s="125">
        <v>172</v>
      </c>
      <c r="Q17" s="125">
        <v>96</v>
      </c>
      <c r="R17" s="125">
        <v>408</v>
      </c>
      <c r="S17" s="125">
        <v>16</v>
      </c>
      <c r="T17" s="144">
        <v>-1046</v>
      </c>
    </row>
    <row r="18" spans="1:20" ht="24" customHeight="1">
      <c r="A18" s="143" t="s">
        <v>87</v>
      </c>
      <c r="B18" s="125"/>
      <c r="C18" s="125"/>
      <c r="D18" s="125"/>
      <c r="E18" s="125"/>
      <c r="F18" s="125"/>
      <c r="G18" s="125"/>
      <c r="H18" s="125"/>
      <c r="I18" s="125"/>
      <c r="J18" s="126"/>
      <c r="K18" s="127"/>
      <c r="L18" s="125"/>
      <c r="M18" s="125"/>
      <c r="N18" s="125"/>
      <c r="O18" s="125"/>
      <c r="P18" s="125"/>
      <c r="Q18" s="125"/>
      <c r="R18" s="125"/>
      <c r="S18" s="125"/>
      <c r="T18" s="144"/>
    </row>
    <row r="19" spans="1:20" ht="24" customHeight="1">
      <c r="A19" s="145" t="s">
        <v>287</v>
      </c>
      <c r="B19" s="125">
        <v>54075</v>
      </c>
      <c r="C19" s="125">
        <v>39004</v>
      </c>
      <c r="D19" s="125">
        <v>15071</v>
      </c>
      <c r="E19" s="125">
        <v>8585</v>
      </c>
      <c r="F19" s="125">
        <v>846</v>
      </c>
      <c r="G19" s="125">
        <v>1096</v>
      </c>
      <c r="H19" s="125">
        <v>938</v>
      </c>
      <c r="I19" s="125">
        <v>2615</v>
      </c>
      <c r="J19" s="126">
        <v>919</v>
      </c>
      <c r="K19" s="127">
        <v>52887</v>
      </c>
      <c r="L19" s="125">
        <v>39004</v>
      </c>
      <c r="M19" s="125">
        <v>13883</v>
      </c>
      <c r="N19" s="125">
        <v>5884</v>
      </c>
      <c r="O19" s="125">
        <v>2169</v>
      </c>
      <c r="P19" s="125">
        <v>1183</v>
      </c>
      <c r="Q19" s="125">
        <v>428</v>
      </c>
      <c r="R19" s="125">
        <v>3792</v>
      </c>
      <c r="S19" s="125">
        <v>427</v>
      </c>
      <c r="T19" s="144">
        <v>-1188</v>
      </c>
    </row>
    <row r="20" spans="1:23" ht="24" customHeight="1">
      <c r="A20" s="145" t="s">
        <v>352</v>
      </c>
      <c r="B20" s="125">
        <v>49288</v>
      </c>
      <c r="C20" s="125">
        <v>36600</v>
      </c>
      <c r="D20" s="125">
        <v>12688</v>
      </c>
      <c r="E20" s="125">
        <v>7406</v>
      </c>
      <c r="F20" s="125">
        <v>590</v>
      </c>
      <c r="G20" s="125">
        <v>763</v>
      </c>
      <c r="H20" s="125">
        <v>870</v>
      </c>
      <c r="I20" s="125">
        <v>2372</v>
      </c>
      <c r="J20" s="126">
        <v>649</v>
      </c>
      <c r="K20" s="127">
        <v>48960</v>
      </c>
      <c r="L20" s="125">
        <v>36600</v>
      </c>
      <c r="M20" s="125">
        <v>12360</v>
      </c>
      <c r="N20" s="125">
        <v>5576</v>
      </c>
      <c r="O20" s="125">
        <v>1596</v>
      </c>
      <c r="P20" s="125">
        <v>1000</v>
      </c>
      <c r="Q20" s="125">
        <v>351</v>
      </c>
      <c r="R20" s="125">
        <v>3412</v>
      </c>
      <c r="S20" s="125">
        <v>425</v>
      </c>
      <c r="T20" s="144">
        <v>-328</v>
      </c>
      <c r="V20" s="658"/>
      <c r="W20" s="660"/>
    </row>
    <row r="21" spans="1:28" ht="24" customHeight="1">
      <c r="A21" s="146" t="s">
        <v>353</v>
      </c>
      <c r="B21" s="147">
        <v>4787</v>
      </c>
      <c r="C21" s="147">
        <v>2404</v>
      </c>
      <c r="D21" s="147">
        <v>2383</v>
      </c>
      <c r="E21" s="147">
        <v>1179</v>
      </c>
      <c r="F21" s="147">
        <v>256</v>
      </c>
      <c r="G21" s="147">
        <v>333</v>
      </c>
      <c r="H21" s="147">
        <v>68</v>
      </c>
      <c r="I21" s="147">
        <v>243</v>
      </c>
      <c r="J21" s="148">
        <v>270</v>
      </c>
      <c r="K21" s="149">
        <v>3927</v>
      </c>
      <c r="L21" s="147">
        <v>2404</v>
      </c>
      <c r="M21" s="147">
        <v>1523</v>
      </c>
      <c r="N21" s="147">
        <v>308</v>
      </c>
      <c r="O21" s="147">
        <v>573</v>
      </c>
      <c r="P21" s="147">
        <v>183</v>
      </c>
      <c r="Q21" s="147">
        <v>77</v>
      </c>
      <c r="R21" s="147">
        <v>380</v>
      </c>
      <c r="S21" s="147">
        <v>2</v>
      </c>
      <c r="T21" s="150">
        <v>-860</v>
      </c>
      <c r="V21" s="660"/>
      <c r="W21" s="660"/>
      <c r="X21" s="304"/>
      <c r="Y21" s="304"/>
      <c r="Z21" s="304"/>
      <c r="AA21" s="304"/>
      <c r="AB21" s="304"/>
    </row>
    <row r="22" spans="1:28" s="112" customFormat="1" ht="21" customHeight="1">
      <c r="A22" s="112" t="s">
        <v>232</v>
      </c>
      <c r="V22" s="313"/>
      <c r="W22" s="313"/>
      <c r="X22" s="313"/>
      <c r="Y22" s="313"/>
      <c r="Z22" s="313"/>
      <c r="AA22" s="313"/>
      <c r="AB22" s="313"/>
    </row>
    <row r="52" ht="12">
      <c r="O52" s="315"/>
    </row>
  </sheetData>
  <mergeCells count="17">
    <mergeCell ref="K1:T1"/>
    <mergeCell ref="A1:J1"/>
    <mergeCell ref="L4:L5"/>
    <mergeCell ref="T3:T5"/>
    <mergeCell ref="M4:S4"/>
    <mergeCell ref="B3:J3"/>
    <mergeCell ref="B4:B5"/>
    <mergeCell ref="A3:A5"/>
    <mergeCell ref="K3:S3"/>
    <mergeCell ref="C4:C5"/>
    <mergeCell ref="D4:J4"/>
    <mergeCell ref="K4:K5"/>
    <mergeCell ref="V21:W21"/>
    <mergeCell ref="V20:W20"/>
    <mergeCell ref="V16:W16"/>
    <mergeCell ref="V13:W13"/>
    <mergeCell ref="V9:W9"/>
  </mergeCells>
  <printOptions/>
  <pageMargins left="0.75" right="0.75" top="0.77" bottom="0.77" header="0.512" footer="0.512"/>
  <pageSetup horizontalDpi="600" verticalDpi="600" orientation="portrait" paperSize="9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54"/>
  <sheetViews>
    <sheetView workbookViewId="0" topLeftCell="A1">
      <selection activeCell="A1" sqref="A1"/>
    </sheetView>
  </sheetViews>
  <sheetFormatPr defaultColWidth="9.00390625" defaultRowHeight="13.5"/>
  <cols>
    <col min="1" max="1" width="11.875" style="22" customWidth="1"/>
    <col min="2" max="2" width="9.125" style="22" customWidth="1"/>
    <col min="3" max="4" width="7.625" style="22" customWidth="1"/>
    <col min="5" max="5" width="9.125" style="22" customWidth="1"/>
    <col min="6" max="7" width="7.625" style="22" customWidth="1"/>
    <col min="8" max="8" width="9.125" style="22" customWidth="1"/>
    <col min="9" max="9" width="7.625" style="22" customWidth="1"/>
    <col min="10" max="10" width="9.125" style="22" customWidth="1"/>
    <col min="11" max="11" width="7.625" style="22" customWidth="1"/>
    <col min="12" max="12" width="9.125" style="22" customWidth="1"/>
    <col min="13" max="13" width="7.625" style="22" customWidth="1"/>
    <col min="14" max="14" width="13.125" style="22" customWidth="1"/>
    <col min="15" max="15" width="11.625" style="23" customWidth="1"/>
    <col min="16" max="16" width="12.875" style="22" customWidth="1"/>
    <col min="17" max="17" width="11.625" style="22" customWidth="1"/>
    <col min="18" max="18" width="12.875" style="22" customWidth="1"/>
    <col min="19" max="22" width="11.625" style="22" customWidth="1"/>
    <col min="23" max="16384" width="9.00390625" style="22" customWidth="1"/>
  </cols>
  <sheetData>
    <row r="1" spans="10:15" s="6" customFormat="1" ht="21" customHeight="1">
      <c r="J1" s="680" t="s">
        <v>416</v>
      </c>
      <c r="K1" s="680"/>
      <c r="L1" s="680"/>
      <c r="M1" s="680"/>
      <c r="N1" s="681" t="s">
        <v>417</v>
      </c>
      <c r="O1" s="681"/>
    </row>
    <row r="2" spans="1:15" s="6" customFormat="1" ht="21" customHeight="1">
      <c r="A2" s="687" t="s">
        <v>552</v>
      </c>
      <c r="B2" s="687"/>
      <c r="C2" s="265"/>
      <c r="D2" s="265"/>
      <c r="E2" s="265"/>
      <c r="F2" s="265"/>
      <c r="G2" s="265"/>
      <c r="H2" s="265"/>
      <c r="I2" s="265"/>
      <c r="J2" s="265"/>
      <c r="K2" s="265"/>
      <c r="O2" s="7"/>
    </row>
    <row r="3" spans="1:22" s="8" customFormat="1" ht="18" customHeight="1">
      <c r="A3" s="8" t="s">
        <v>418</v>
      </c>
      <c r="O3" s="9"/>
      <c r="V3" s="10" t="s">
        <v>419</v>
      </c>
    </row>
    <row r="4" spans="1:22" s="14" customFormat="1" ht="17.25" customHeight="1">
      <c r="A4" s="683" t="s">
        <v>3</v>
      </c>
      <c r="B4" s="682" t="s">
        <v>4</v>
      </c>
      <c r="C4" s="682"/>
      <c r="D4" s="682"/>
      <c r="E4" s="682" t="s">
        <v>5</v>
      </c>
      <c r="F4" s="682"/>
      <c r="G4" s="682"/>
      <c r="H4" s="679" t="s">
        <v>554</v>
      </c>
      <c r="I4" s="686"/>
      <c r="J4" s="686"/>
      <c r="K4" s="686"/>
      <c r="L4" s="686"/>
      <c r="M4" s="686"/>
      <c r="N4" s="684" t="s">
        <v>6</v>
      </c>
      <c r="O4" s="685"/>
      <c r="P4" s="685"/>
      <c r="Q4" s="685"/>
      <c r="R4" s="685"/>
      <c r="S4" s="685"/>
      <c r="T4" s="682" t="s">
        <v>7</v>
      </c>
      <c r="U4" s="682" t="s">
        <v>8</v>
      </c>
      <c r="V4" s="679" t="s">
        <v>9</v>
      </c>
    </row>
    <row r="5" spans="1:22" s="14" customFormat="1" ht="17.25" customHeight="1">
      <c r="A5" s="683"/>
      <c r="B5" s="682"/>
      <c r="C5" s="682"/>
      <c r="D5" s="682"/>
      <c r="E5" s="682"/>
      <c r="F5" s="682"/>
      <c r="G5" s="682"/>
      <c r="H5" s="682" t="s">
        <v>10</v>
      </c>
      <c r="I5" s="682"/>
      <c r="J5" s="682" t="s">
        <v>11</v>
      </c>
      <c r="K5" s="682"/>
      <c r="L5" s="683" t="s">
        <v>12</v>
      </c>
      <c r="M5" s="679"/>
      <c r="N5" s="684" t="s">
        <v>13</v>
      </c>
      <c r="O5" s="685"/>
      <c r="P5" s="682" t="s">
        <v>14</v>
      </c>
      <c r="Q5" s="682"/>
      <c r="R5" s="682" t="s">
        <v>12</v>
      </c>
      <c r="S5" s="682"/>
      <c r="T5" s="682"/>
      <c r="U5" s="682"/>
      <c r="V5" s="679"/>
    </row>
    <row r="6" spans="1:22" s="14" customFormat="1" ht="17.25" customHeight="1">
      <c r="A6" s="683"/>
      <c r="B6" s="12" t="s">
        <v>15</v>
      </c>
      <c r="C6" s="12" t="s">
        <v>16</v>
      </c>
      <c r="D6" s="12" t="s">
        <v>17</v>
      </c>
      <c r="E6" s="12" t="s">
        <v>15</v>
      </c>
      <c r="F6" s="12" t="s">
        <v>16</v>
      </c>
      <c r="G6" s="12" t="s">
        <v>17</v>
      </c>
      <c r="H6" s="12" t="s">
        <v>15</v>
      </c>
      <c r="I6" s="12" t="s">
        <v>18</v>
      </c>
      <c r="J6" s="12" t="s">
        <v>15</v>
      </c>
      <c r="K6" s="12" t="s">
        <v>18</v>
      </c>
      <c r="L6" s="11" t="s">
        <v>15</v>
      </c>
      <c r="M6" s="275" t="s">
        <v>18</v>
      </c>
      <c r="N6" s="11" t="s">
        <v>15</v>
      </c>
      <c r="O6" s="13" t="s">
        <v>18</v>
      </c>
      <c r="P6" s="12" t="s">
        <v>15</v>
      </c>
      <c r="Q6" s="12" t="s">
        <v>18</v>
      </c>
      <c r="R6" s="12" t="s">
        <v>15</v>
      </c>
      <c r="S6" s="12" t="s">
        <v>18</v>
      </c>
      <c r="T6" s="682"/>
      <c r="U6" s="682"/>
      <c r="V6" s="679"/>
    </row>
    <row r="7" spans="1:22" s="14" customFormat="1" ht="18.75" customHeight="1">
      <c r="A7" s="223" t="s">
        <v>555</v>
      </c>
      <c r="B7" s="224">
        <v>29848</v>
      </c>
      <c r="C7" s="225">
        <v>353</v>
      </c>
      <c r="D7" s="226">
        <v>1.196813019155789</v>
      </c>
      <c r="E7" s="444">
        <v>94279</v>
      </c>
      <c r="F7" s="225">
        <v>-5</v>
      </c>
      <c r="G7" s="226">
        <v>-0.005303126723516185</v>
      </c>
      <c r="H7" s="225">
        <v>886</v>
      </c>
      <c r="I7" s="227">
        <v>9.4</v>
      </c>
      <c r="J7" s="225">
        <v>764</v>
      </c>
      <c r="K7" s="227">
        <v>8.1</v>
      </c>
      <c r="L7" s="228">
        <v>122</v>
      </c>
      <c r="M7" s="279">
        <v>1.3</v>
      </c>
      <c r="N7" s="261">
        <v>2560</v>
      </c>
      <c r="O7" s="227">
        <v>27.2</v>
      </c>
      <c r="P7" s="255">
        <v>2656</v>
      </c>
      <c r="Q7" s="227">
        <v>28.2</v>
      </c>
      <c r="R7" s="239">
        <v>-96</v>
      </c>
      <c r="S7" s="227">
        <v>-1</v>
      </c>
      <c r="T7" s="225">
        <v>534</v>
      </c>
      <c r="U7" s="225">
        <v>181</v>
      </c>
      <c r="V7" s="34">
        <v>31</v>
      </c>
    </row>
    <row r="8" spans="1:22" s="14" customFormat="1" ht="18.75" customHeight="1">
      <c r="A8" s="237">
        <v>14</v>
      </c>
      <c r="B8" s="238">
        <v>30091</v>
      </c>
      <c r="C8" s="32">
        <v>243</v>
      </c>
      <c r="D8" s="241">
        <v>0.8141248994907532</v>
      </c>
      <c r="E8" s="445">
        <v>94074</v>
      </c>
      <c r="F8" s="32">
        <v>-205</v>
      </c>
      <c r="G8" s="241">
        <v>-0.2174397267684214</v>
      </c>
      <c r="H8" s="239">
        <v>856</v>
      </c>
      <c r="I8" s="242">
        <v>9.1</v>
      </c>
      <c r="J8" s="239">
        <v>819</v>
      </c>
      <c r="K8" s="242">
        <v>8.7</v>
      </c>
      <c r="L8" s="243">
        <v>37</v>
      </c>
      <c r="M8" s="280">
        <v>0.39424613745338305</v>
      </c>
      <c r="N8" s="264">
        <v>2475</v>
      </c>
      <c r="O8" s="242">
        <v>26.3</v>
      </c>
      <c r="P8" s="31">
        <v>2837</v>
      </c>
      <c r="Q8" s="242">
        <v>30.2</v>
      </c>
      <c r="R8" s="239">
        <v>-362</v>
      </c>
      <c r="S8" s="242">
        <v>-3.8</v>
      </c>
      <c r="T8" s="239">
        <v>529</v>
      </c>
      <c r="U8" s="239">
        <v>222</v>
      </c>
      <c r="V8" s="257">
        <v>29</v>
      </c>
    </row>
    <row r="9" spans="1:23" s="14" customFormat="1" ht="18.75" customHeight="1">
      <c r="A9" s="237">
        <v>15</v>
      </c>
      <c r="B9" s="238">
        <v>30353</v>
      </c>
      <c r="C9" s="32">
        <v>262</v>
      </c>
      <c r="D9" s="241">
        <v>0.8706922335582068</v>
      </c>
      <c r="E9" s="445">
        <v>93888</v>
      </c>
      <c r="F9" s="32">
        <v>-186</v>
      </c>
      <c r="G9" s="241">
        <v>-0.19771669111550483</v>
      </c>
      <c r="H9" s="239">
        <v>865</v>
      </c>
      <c r="I9" s="244">
        <v>9.211829479984239</v>
      </c>
      <c r="J9" s="239">
        <v>784</v>
      </c>
      <c r="K9" s="244">
        <v>8.349218858159126</v>
      </c>
      <c r="L9" s="243">
        <v>81</v>
      </c>
      <c r="M9" s="280">
        <v>0.8626106218251137</v>
      </c>
      <c r="N9" s="264">
        <v>2479</v>
      </c>
      <c r="O9" s="242">
        <v>26.400144833388357</v>
      </c>
      <c r="P9" s="31">
        <v>2627</v>
      </c>
      <c r="Q9" s="242">
        <v>27.976272883142887</v>
      </c>
      <c r="R9" s="239">
        <v>-148</v>
      </c>
      <c r="S9" s="242">
        <v>-1.5761280497545287</v>
      </c>
      <c r="T9" s="239">
        <v>509</v>
      </c>
      <c r="U9" s="239">
        <v>256</v>
      </c>
      <c r="V9" s="365">
        <v>22</v>
      </c>
      <c r="W9" s="366"/>
    </row>
    <row r="10" spans="1:22" s="15" customFormat="1" ht="18.75" customHeight="1">
      <c r="A10" s="276">
        <v>16</v>
      </c>
      <c r="B10" s="238">
        <v>30793</v>
      </c>
      <c r="C10" s="32">
        <v>440</v>
      </c>
      <c r="D10" s="241">
        <v>1.45</v>
      </c>
      <c r="E10" s="445">
        <v>93855</v>
      </c>
      <c r="F10" s="32">
        <v>-33</v>
      </c>
      <c r="G10" s="241">
        <v>-0.04</v>
      </c>
      <c r="H10" s="32">
        <v>796</v>
      </c>
      <c r="I10" s="277">
        <v>8.5</v>
      </c>
      <c r="J10" s="32">
        <v>788</v>
      </c>
      <c r="K10" s="277">
        <v>8.4</v>
      </c>
      <c r="L10" s="33">
        <v>8</v>
      </c>
      <c r="M10" s="281">
        <v>0.1</v>
      </c>
      <c r="N10" s="33">
        <v>2612</v>
      </c>
      <c r="O10" s="277">
        <v>27.8</v>
      </c>
      <c r="P10" s="32">
        <v>2703</v>
      </c>
      <c r="Q10" s="277">
        <v>28.8</v>
      </c>
      <c r="R10" s="32">
        <v>-91</v>
      </c>
      <c r="S10" s="277">
        <v>-1</v>
      </c>
      <c r="T10" s="32">
        <v>527</v>
      </c>
      <c r="U10" s="32">
        <v>202</v>
      </c>
      <c r="V10" s="263">
        <v>26</v>
      </c>
    </row>
    <row r="11" spans="1:22" s="16" customFormat="1" ht="18.75" customHeight="1">
      <c r="A11" s="245">
        <v>17</v>
      </c>
      <c r="B11" s="246">
        <f>B23</f>
        <v>31046</v>
      </c>
      <c r="C11" s="247">
        <f>B11-B10</f>
        <v>253</v>
      </c>
      <c r="D11" s="240">
        <f>C11/B11*100</f>
        <v>0.8149197964311022</v>
      </c>
      <c r="E11" s="246">
        <f>E23</f>
        <v>93991</v>
      </c>
      <c r="F11" s="247">
        <f>E11-E10</f>
        <v>136</v>
      </c>
      <c r="G11" s="240">
        <f>F11/E11*100</f>
        <v>0.14469470481216287</v>
      </c>
      <c r="H11" s="248">
        <f>SUM(H12:H23)</f>
        <v>799</v>
      </c>
      <c r="I11" s="249">
        <f>H11/E21*1000</f>
        <v>8.499186248125179</v>
      </c>
      <c r="J11" s="248">
        <f>SUM(J12:J23)</f>
        <v>888</v>
      </c>
      <c r="K11" s="249">
        <f>J11/E21*1000</f>
        <v>9.445904115563405</v>
      </c>
      <c r="L11" s="250">
        <f aca="true" t="shared" si="0" ref="L11:L23">H11-J11</f>
        <v>-89</v>
      </c>
      <c r="M11" s="282">
        <f>L11/E21*1000</f>
        <v>-0.9467178674382241</v>
      </c>
      <c r="N11" s="278">
        <f>SUM(N12:N23)</f>
        <v>2459</v>
      </c>
      <c r="O11" s="251">
        <f>N11/E21*1000</f>
        <v>26.15707006775947</v>
      </c>
      <c r="P11" s="258">
        <f>SUM(P12:P23)</f>
        <v>2549</v>
      </c>
      <c r="Q11" s="251">
        <f>P11/E21*1000</f>
        <v>27.11442521460711</v>
      </c>
      <c r="R11" s="248">
        <f aca="true" t="shared" si="1" ref="R11:R23">N11-P11</f>
        <v>-90</v>
      </c>
      <c r="S11" s="251">
        <f>R11/E21*1000</f>
        <v>-0.9573551468476422</v>
      </c>
      <c r="T11" s="248">
        <f>SUM(T12:T23)</f>
        <v>485</v>
      </c>
      <c r="U11" s="248">
        <f>SUM(U12:U23)</f>
        <v>176</v>
      </c>
      <c r="V11" s="259">
        <f>SUM(V12:V23)</f>
        <v>26</v>
      </c>
    </row>
    <row r="12" spans="1:22" s="17" customFormat="1" ht="18.75" customHeight="1">
      <c r="A12" s="252" t="s">
        <v>478</v>
      </c>
      <c r="B12" s="238">
        <v>30793</v>
      </c>
      <c r="C12" s="32">
        <f>B12-B9</f>
        <v>440</v>
      </c>
      <c r="D12" s="253"/>
      <c r="E12" s="238">
        <v>93857</v>
      </c>
      <c r="F12" s="32">
        <f>E12-E9</f>
        <v>-31</v>
      </c>
      <c r="G12" s="241"/>
      <c r="H12" s="239">
        <v>64</v>
      </c>
      <c r="I12" s="244"/>
      <c r="J12" s="239">
        <v>91</v>
      </c>
      <c r="K12" s="244"/>
      <c r="L12" s="243">
        <f t="shared" si="0"/>
        <v>-27</v>
      </c>
      <c r="M12" s="280"/>
      <c r="N12" s="264">
        <v>157</v>
      </c>
      <c r="O12" s="242"/>
      <c r="P12" s="31">
        <v>162</v>
      </c>
      <c r="Q12" s="242"/>
      <c r="R12" s="239">
        <f t="shared" si="1"/>
        <v>-5</v>
      </c>
      <c r="S12" s="242"/>
      <c r="T12" s="239">
        <v>32</v>
      </c>
      <c r="U12" s="239">
        <v>13</v>
      </c>
      <c r="V12" s="260">
        <v>1</v>
      </c>
    </row>
    <row r="13" spans="1:23" s="17" customFormat="1" ht="18.75" customHeight="1">
      <c r="A13" s="254" t="s">
        <v>420</v>
      </c>
      <c r="B13" s="238">
        <v>30783</v>
      </c>
      <c r="C13" s="32">
        <f aca="true" t="shared" si="2" ref="C13:C23">B13-B12</f>
        <v>-10</v>
      </c>
      <c r="D13" s="241"/>
      <c r="E13" s="238">
        <v>93825</v>
      </c>
      <c r="F13" s="32">
        <f aca="true" t="shared" si="3" ref="F13:F23">E13-E12</f>
        <v>-32</v>
      </c>
      <c r="G13" s="241"/>
      <c r="H13" s="239">
        <v>78</v>
      </c>
      <c r="I13" s="244"/>
      <c r="J13" s="239">
        <v>85</v>
      </c>
      <c r="K13" s="244"/>
      <c r="L13" s="243">
        <f t="shared" si="0"/>
        <v>-7</v>
      </c>
      <c r="M13" s="280"/>
      <c r="N13" s="264">
        <v>195</v>
      </c>
      <c r="O13" s="242"/>
      <c r="P13" s="31">
        <v>157</v>
      </c>
      <c r="Q13" s="242"/>
      <c r="R13" s="239">
        <f t="shared" si="1"/>
        <v>38</v>
      </c>
      <c r="S13" s="242"/>
      <c r="T13" s="239">
        <v>38</v>
      </c>
      <c r="U13" s="239">
        <v>13</v>
      </c>
      <c r="V13" s="365">
        <v>8</v>
      </c>
      <c r="W13" s="253"/>
    </row>
    <row r="14" spans="1:22" s="17" customFormat="1" ht="18.75" customHeight="1">
      <c r="A14" s="254" t="s">
        <v>421</v>
      </c>
      <c r="B14" s="238">
        <v>30802</v>
      </c>
      <c r="C14" s="32">
        <f t="shared" si="2"/>
        <v>19</v>
      </c>
      <c r="D14" s="241"/>
      <c r="E14" s="238">
        <v>93856</v>
      </c>
      <c r="F14" s="32">
        <f t="shared" si="3"/>
        <v>31</v>
      </c>
      <c r="G14" s="241"/>
      <c r="H14" s="239">
        <v>73</v>
      </c>
      <c r="I14" s="244"/>
      <c r="J14" s="239">
        <v>71</v>
      </c>
      <c r="K14" s="244"/>
      <c r="L14" s="243">
        <f t="shared" si="0"/>
        <v>2</v>
      </c>
      <c r="M14" s="280"/>
      <c r="N14" s="264">
        <v>398</v>
      </c>
      <c r="O14" s="242"/>
      <c r="P14" s="31">
        <v>511</v>
      </c>
      <c r="Q14" s="242"/>
      <c r="R14" s="239">
        <f t="shared" si="1"/>
        <v>-113</v>
      </c>
      <c r="S14" s="242"/>
      <c r="T14" s="239">
        <v>54</v>
      </c>
      <c r="U14" s="239">
        <v>14</v>
      </c>
      <c r="V14" s="257">
        <v>0</v>
      </c>
    </row>
    <row r="15" spans="1:22" s="17" customFormat="1" ht="18.75" customHeight="1">
      <c r="A15" s="254" t="s">
        <v>19</v>
      </c>
      <c r="B15" s="238">
        <v>30820</v>
      </c>
      <c r="C15" s="32">
        <f t="shared" si="2"/>
        <v>18</v>
      </c>
      <c r="D15" s="241"/>
      <c r="E15" s="238">
        <v>93745</v>
      </c>
      <c r="F15" s="32">
        <f t="shared" si="3"/>
        <v>-111</v>
      </c>
      <c r="G15" s="241"/>
      <c r="H15" s="239">
        <v>72</v>
      </c>
      <c r="I15" s="244"/>
      <c r="J15" s="239">
        <v>67</v>
      </c>
      <c r="K15" s="244"/>
      <c r="L15" s="243">
        <f t="shared" si="0"/>
        <v>5</v>
      </c>
      <c r="M15" s="280"/>
      <c r="N15" s="264">
        <v>274</v>
      </c>
      <c r="O15" s="242"/>
      <c r="P15" s="31">
        <v>283</v>
      </c>
      <c r="Q15" s="242"/>
      <c r="R15" s="239">
        <f t="shared" si="1"/>
        <v>-9</v>
      </c>
      <c r="S15" s="242"/>
      <c r="T15" s="239">
        <v>36</v>
      </c>
      <c r="U15" s="239">
        <v>11</v>
      </c>
      <c r="V15" s="257">
        <v>1</v>
      </c>
    </row>
    <row r="16" spans="1:22" s="17" customFormat="1" ht="18.75" customHeight="1">
      <c r="A16" s="254" t="s">
        <v>20</v>
      </c>
      <c r="B16" s="238">
        <v>30884</v>
      </c>
      <c r="C16" s="32">
        <f t="shared" si="2"/>
        <v>64</v>
      </c>
      <c r="D16" s="241"/>
      <c r="E16" s="238">
        <v>93741</v>
      </c>
      <c r="F16" s="32">
        <f t="shared" si="3"/>
        <v>-4</v>
      </c>
      <c r="G16" s="241"/>
      <c r="H16" s="239">
        <v>74</v>
      </c>
      <c r="I16" s="244"/>
      <c r="J16" s="239">
        <v>72</v>
      </c>
      <c r="K16" s="244"/>
      <c r="L16" s="243">
        <f t="shared" si="0"/>
        <v>2</v>
      </c>
      <c r="M16" s="280"/>
      <c r="N16" s="264">
        <v>183</v>
      </c>
      <c r="O16" s="242"/>
      <c r="P16" s="31">
        <v>179</v>
      </c>
      <c r="Q16" s="242"/>
      <c r="R16" s="239">
        <f t="shared" si="1"/>
        <v>4</v>
      </c>
      <c r="S16" s="242"/>
      <c r="T16" s="239">
        <v>50</v>
      </c>
      <c r="U16" s="239">
        <v>24</v>
      </c>
      <c r="V16" s="365">
        <v>2</v>
      </c>
    </row>
    <row r="17" spans="1:22" s="17" customFormat="1" ht="18.75" customHeight="1">
      <c r="A17" s="254" t="s">
        <v>21</v>
      </c>
      <c r="B17" s="238">
        <v>30912</v>
      </c>
      <c r="C17" s="32">
        <f t="shared" si="2"/>
        <v>28</v>
      </c>
      <c r="D17" s="241"/>
      <c r="E17" s="238">
        <v>93747</v>
      </c>
      <c r="F17" s="32">
        <f t="shared" si="3"/>
        <v>6</v>
      </c>
      <c r="G17" s="241"/>
      <c r="H17" s="239">
        <v>68</v>
      </c>
      <c r="I17" s="244"/>
      <c r="J17" s="239">
        <v>63</v>
      </c>
      <c r="K17" s="244"/>
      <c r="L17" s="243">
        <f t="shared" si="0"/>
        <v>5</v>
      </c>
      <c r="M17" s="280"/>
      <c r="N17" s="264">
        <v>182</v>
      </c>
      <c r="O17" s="242"/>
      <c r="P17" s="31">
        <v>170</v>
      </c>
      <c r="Q17" s="242"/>
      <c r="R17" s="239">
        <f t="shared" si="1"/>
        <v>12</v>
      </c>
      <c r="S17" s="242"/>
      <c r="T17" s="239">
        <v>43</v>
      </c>
      <c r="U17" s="239">
        <v>12</v>
      </c>
      <c r="V17" s="257">
        <v>3</v>
      </c>
    </row>
    <row r="18" spans="1:22" s="17" customFormat="1" ht="18.75" customHeight="1">
      <c r="A18" s="254" t="s">
        <v>22</v>
      </c>
      <c r="B18" s="238">
        <v>30945</v>
      </c>
      <c r="C18" s="32">
        <f t="shared" si="2"/>
        <v>33</v>
      </c>
      <c r="D18" s="241"/>
      <c r="E18" s="238">
        <v>93764</v>
      </c>
      <c r="F18" s="32">
        <f t="shared" si="3"/>
        <v>17</v>
      </c>
      <c r="G18" s="241"/>
      <c r="H18" s="239">
        <v>62</v>
      </c>
      <c r="I18" s="244"/>
      <c r="J18" s="239">
        <v>70</v>
      </c>
      <c r="K18" s="244"/>
      <c r="L18" s="243">
        <f t="shared" si="0"/>
        <v>-8</v>
      </c>
      <c r="M18" s="280"/>
      <c r="N18" s="264">
        <v>179</v>
      </c>
      <c r="O18" s="242"/>
      <c r="P18" s="31">
        <v>166</v>
      </c>
      <c r="Q18" s="242"/>
      <c r="R18" s="239">
        <f t="shared" si="1"/>
        <v>13</v>
      </c>
      <c r="S18" s="242"/>
      <c r="T18" s="239">
        <v>44</v>
      </c>
      <c r="U18" s="239">
        <v>12</v>
      </c>
      <c r="V18" s="257">
        <v>3</v>
      </c>
    </row>
    <row r="19" spans="1:22" s="17" customFormat="1" ht="18.75" customHeight="1">
      <c r="A19" s="254" t="s">
        <v>23</v>
      </c>
      <c r="B19" s="238">
        <v>30958</v>
      </c>
      <c r="C19" s="32">
        <f t="shared" si="2"/>
        <v>13</v>
      </c>
      <c r="D19" s="241"/>
      <c r="E19" s="238">
        <v>93769</v>
      </c>
      <c r="F19" s="32">
        <f t="shared" si="3"/>
        <v>5</v>
      </c>
      <c r="G19" s="241"/>
      <c r="H19" s="239">
        <v>58</v>
      </c>
      <c r="I19" s="244"/>
      <c r="J19" s="239">
        <v>68</v>
      </c>
      <c r="K19" s="244"/>
      <c r="L19" s="243">
        <f t="shared" si="0"/>
        <v>-10</v>
      </c>
      <c r="M19" s="280"/>
      <c r="N19" s="264">
        <v>199</v>
      </c>
      <c r="O19" s="242"/>
      <c r="P19" s="31">
        <v>182</v>
      </c>
      <c r="Q19" s="242"/>
      <c r="R19" s="239">
        <f t="shared" si="1"/>
        <v>17</v>
      </c>
      <c r="S19" s="242"/>
      <c r="T19" s="239">
        <v>17</v>
      </c>
      <c r="U19" s="239">
        <v>17</v>
      </c>
      <c r="V19" s="260">
        <v>1</v>
      </c>
    </row>
    <row r="20" spans="1:23" s="17" customFormat="1" ht="18.75" customHeight="1">
      <c r="A20" s="254" t="s">
        <v>24</v>
      </c>
      <c r="B20" s="238">
        <v>30972</v>
      </c>
      <c r="C20" s="32">
        <f t="shared" si="2"/>
        <v>14</v>
      </c>
      <c r="D20" s="241"/>
      <c r="E20" s="238">
        <v>93776</v>
      </c>
      <c r="F20" s="32">
        <f t="shared" si="3"/>
        <v>7</v>
      </c>
      <c r="G20" s="241"/>
      <c r="H20" s="239">
        <v>69</v>
      </c>
      <c r="I20" s="244"/>
      <c r="J20" s="239">
        <v>67</v>
      </c>
      <c r="K20" s="244"/>
      <c r="L20" s="243">
        <f t="shared" si="0"/>
        <v>2</v>
      </c>
      <c r="M20" s="280"/>
      <c r="N20" s="264">
        <v>165</v>
      </c>
      <c r="O20" s="242"/>
      <c r="P20" s="31">
        <v>199</v>
      </c>
      <c r="Q20" s="242"/>
      <c r="R20" s="239">
        <f t="shared" si="1"/>
        <v>-34</v>
      </c>
      <c r="S20" s="242"/>
      <c r="T20" s="239">
        <v>31</v>
      </c>
      <c r="U20" s="239">
        <v>13</v>
      </c>
      <c r="V20" s="365">
        <v>1</v>
      </c>
      <c r="W20" s="253"/>
    </row>
    <row r="21" spans="1:28" s="17" customFormat="1" ht="18.75" customHeight="1">
      <c r="A21" s="254" t="s">
        <v>25</v>
      </c>
      <c r="B21" s="238">
        <v>30936</v>
      </c>
      <c r="C21" s="32">
        <f t="shared" si="2"/>
        <v>-36</v>
      </c>
      <c r="D21" s="241"/>
      <c r="E21" s="238">
        <v>94009</v>
      </c>
      <c r="F21" s="32">
        <f t="shared" si="3"/>
        <v>233</v>
      </c>
      <c r="G21" s="241"/>
      <c r="H21" s="239">
        <v>50</v>
      </c>
      <c r="I21" s="244"/>
      <c r="J21" s="239">
        <v>75</v>
      </c>
      <c r="K21" s="244"/>
      <c r="L21" s="243">
        <f t="shared" si="0"/>
        <v>-25</v>
      </c>
      <c r="M21" s="280"/>
      <c r="N21" s="264">
        <v>181</v>
      </c>
      <c r="O21" s="242"/>
      <c r="P21" s="31">
        <v>173</v>
      </c>
      <c r="Q21" s="242"/>
      <c r="R21" s="239">
        <f t="shared" si="1"/>
        <v>8</v>
      </c>
      <c r="S21" s="242"/>
      <c r="T21" s="239">
        <v>47</v>
      </c>
      <c r="U21" s="239">
        <v>20</v>
      </c>
      <c r="V21" s="257">
        <v>1</v>
      </c>
      <c r="W21" s="253"/>
      <c r="X21" s="306"/>
      <c r="Y21" s="306"/>
      <c r="Z21" s="306"/>
      <c r="AA21" s="306"/>
      <c r="AB21" s="306"/>
    </row>
    <row r="22" spans="1:28" s="17" customFormat="1" ht="18.75" customHeight="1">
      <c r="A22" s="254" t="s">
        <v>26</v>
      </c>
      <c r="B22" s="238">
        <v>30986</v>
      </c>
      <c r="C22" s="32">
        <f t="shared" si="2"/>
        <v>50</v>
      </c>
      <c r="D22" s="241"/>
      <c r="E22" s="238">
        <v>93992</v>
      </c>
      <c r="F22" s="32">
        <f t="shared" si="3"/>
        <v>-17</v>
      </c>
      <c r="G22" s="241"/>
      <c r="H22" s="239">
        <v>73</v>
      </c>
      <c r="I22" s="244"/>
      <c r="J22" s="239">
        <v>81</v>
      </c>
      <c r="K22" s="244"/>
      <c r="L22" s="243">
        <f t="shared" si="0"/>
        <v>-8</v>
      </c>
      <c r="M22" s="280"/>
      <c r="N22" s="264">
        <v>196</v>
      </c>
      <c r="O22" s="242"/>
      <c r="P22" s="31">
        <v>189</v>
      </c>
      <c r="Q22" s="242"/>
      <c r="R22" s="239">
        <f t="shared" si="1"/>
        <v>7</v>
      </c>
      <c r="S22" s="242"/>
      <c r="T22" s="239">
        <v>58</v>
      </c>
      <c r="U22" s="239">
        <v>12</v>
      </c>
      <c r="V22" s="260">
        <v>4</v>
      </c>
      <c r="W22" s="306"/>
      <c r="X22" s="306"/>
      <c r="Y22" s="306"/>
      <c r="Z22" s="306"/>
      <c r="AA22" s="306"/>
      <c r="AB22" s="306"/>
    </row>
    <row r="23" spans="1:22" s="17" customFormat="1" ht="18.75" customHeight="1">
      <c r="A23" s="229" t="s">
        <v>27</v>
      </c>
      <c r="B23" s="230">
        <v>31046</v>
      </c>
      <c r="C23" s="231">
        <f t="shared" si="2"/>
        <v>60</v>
      </c>
      <c r="D23" s="232"/>
      <c r="E23" s="230">
        <v>93991</v>
      </c>
      <c r="F23" s="231">
        <f t="shared" si="3"/>
        <v>-1</v>
      </c>
      <c r="G23" s="232"/>
      <c r="H23" s="233">
        <v>58</v>
      </c>
      <c r="I23" s="234"/>
      <c r="J23" s="233">
        <v>78</v>
      </c>
      <c r="K23" s="234"/>
      <c r="L23" s="235">
        <f t="shared" si="0"/>
        <v>-20</v>
      </c>
      <c r="M23" s="283"/>
      <c r="N23" s="262">
        <v>150</v>
      </c>
      <c r="O23" s="236"/>
      <c r="P23" s="37">
        <v>178</v>
      </c>
      <c r="Q23" s="236"/>
      <c r="R23" s="233">
        <f t="shared" si="1"/>
        <v>-28</v>
      </c>
      <c r="S23" s="236"/>
      <c r="T23" s="233">
        <v>35</v>
      </c>
      <c r="U23" s="233">
        <v>15</v>
      </c>
      <c r="V23" s="256">
        <v>1</v>
      </c>
    </row>
    <row r="24" spans="2:15" s="18" customFormat="1" ht="11.25" customHeight="1">
      <c r="B24" s="19"/>
      <c r="H24" s="284"/>
      <c r="I24" s="284"/>
      <c r="J24" s="284"/>
      <c r="K24" s="284"/>
      <c r="L24" s="284"/>
      <c r="M24" s="284"/>
      <c r="O24" s="20"/>
    </row>
    <row r="25" spans="2:15" s="18" customFormat="1" ht="11.25" customHeight="1">
      <c r="B25" s="19"/>
      <c r="H25" s="284"/>
      <c r="I25" s="284"/>
      <c r="J25" s="284"/>
      <c r="K25" s="284"/>
      <c r="L25" s="284"/>
      <c r="M25" s="284"/>
      <c r="O25" s="20"/>
    </row>
    <row r="26" spans="2:15" s="18" customFormat="1" ht="11.25" customHeight="1">
      <c r="B26" s="19"/>
      <c r="H26" s="284"/>
      <c r="I26" s="284"/>
      <c r="J26" s="284"/>
      <c r="K26" s="284"/>
      <c r="L26" s="284"/>
      <c r="M26" s="284"/>
      <c r="O26" s="20"/>
    </row>
    <row r="27" spans="1:15" s="6" customFormat="1" ht="21" customHeight="1">
      <c r="A27" s="687" t="s">
        <v>553</v>
      </c>
      <c r="B27" s="687"/>
      <c r="H27" s="285"/>
      <c r="I27" s="285"/>
      <c r="J27" s="285"/>
      <c r="K27" s="285"/>
      <c r="L27" s="285"/>
      <c r="M27" s="285"/>
      <c r="O27" s="7"/>
    </row>
    <row r="28" spans="1:22" s="17" customFormat="1" ht="18" customHeight="1">
      <c r="A28" s="17" t="s">
        <v>418</v>
      </c>
      <c r="H28" s="253"/>
      <c r="I28" s="253"/>
      <c r="J28" s="253"/>
      <c r="K28" s="253"/>
      <c r="L28" s="253"/>
      <c r="M28" s="253"/>
      <c r="O28" s="24"/>
      <c r="V28" s="25" t="s">
        <v>419</v>
      </c>
    </row>
    <row r="29" spans="1:22" s="14" customFormat="1" ht="17.25" customHeight="1">
      <c r="A29" s="683" t="s">
        <v>3</v>
      </c>
      <c r="B29" s="682" t="s">
        <v>4</v>
      </c>
      <c r="C29" s="682"/>
      <c r="D29" s="682"/>
      <c r="E29" s="682" t="s">
        <v>5</v>
      </c>
      <c r="F29" s="682"/>
      <c r="G29" s="682"/>
      <c r="H29" s="679" t="s">
        <v>554</v>
      </c>
      <c r="I29" s="686"/>
      <c r="J29" s="686"/>
      <c r="K29" s="686"/>
      <c r="L29" s="686"/>
      <c r="M29" s="686"/>
      <c r="N29" s="684" t="s">
        <v>6</v>
      </c>
      <c r="O29" s="685"/>
      <c r="P29" s="685"/>
      <c r="Q29" s="685"/>
      <c r="R29" s="685"/>
      <c r="S29" s="685"/>
      <c r="T29" s="682" t="s">
        <v>7</v>
      </c>
      <c r="U29" s="682" t="s">
        <v>8</v>
      </c>
      <c r="V29" s="679" t="s">
        <v>9</v>
      </c>
    </row>
    <row r="30" spans="1:22" s="14" customFormat="1" ht="17.25" customHeight="1">
      <c r="A30" s="683"/>
      <c r="B30" s="682"/>
      <c r="C30" s="682"/>
      <c r="D30" s="682"/>
      <c r="E30" s="682"/>
      <c r="F30" s="682"/>
      <c r="G30" s="682"/>
      <c r="H30" s="682" t="s">
        <v>10</v>
      </c>
      <c r="I30" s="682"/>
      <c r="J30" s="682" t="s">
        <v>11</v>
      </c>
      <c r="K30" s="682"/>
      <c r="L30" s="683" t="s">
        <v>12</v>
      </c>
      <c r="M30" s="679"/>
      <c r="N30" s="684" t="s">
        <v>13</v>
      </c>
      <c r="O30" s="685"/>
      <c r="P30" s="682" t="s">
        <v>14</v>
      </c>
      <c r="Q30" s="682"/>
      <c r="R30" s="682" t="s">
        <v>12</v>
      </c>
      <c r="S30" s="682"/>
      <c r="T30" s="682"/>
      <c r="U30" s="682"/>
      <c r="V30" s="679"/>
    </row>
    <row r="31" spans="1:24" s="14" customFormat="1" ht="17.25" customHeight="1">
      <c r="A31" s="683"/>
      <c r="B31" s="12" t="s">
        <v>15</v>
      </c>
      <c r="C31" s="12" t="s">
        <v>16</v>
      </c>
      <c r="D31" s="12" t="s">
        <v>17</v>
      </c>
      <c r="E31" s="12" t="s">
        <v>15</v>
      </c>
      <c r="F31" s="12" t="s">
        <v>16</v>
      </c>
      <c r="G31" s="12" t="s">
        <v>17</v>
      </c>
      <c r="H31" s="12" t="s">
        <v>15</v>
      </c>
      <c r="I31" s="12" t="s">
        <v>18</v>
      </c>
      <c r="J31" s="12" t="s">
        <v>15</v>
      </c>
      <c r="K31" s="12" t="s">
        <v>18</v>
      </c>
      <c r="L31" s="11" t="s">
        <v>15</v>
      </c>
      <c r="M31" s="275" t="s">
        <v>18</v>
      </c>
      <c r="N31" s="11" t="s">
        <v>15</v>
      </c>
      <c r="O31" s="13" t="s">
        <v>18</v>
      </c>
      <c r="P31" s="12" t="s">
        <v>15</v>
      </c>
      <c r="Q31" s="12" t="s">
        <v>18</v>
      </c>
      <c r="R31" s="12" t="s">
        <v>15</v>
      </c>
      <c r="S31" s="12" t="s">
        <v>18</v>
      </c>
      <c r="T31" s="682"/>
      <c r="U31" s="682"/>
      <c r="V31" s="679"/>
      <c r="X31" s="26" t="s">
        <v>480</v>
      </c>
    </row>
    <row r="32" spans="1:24" s="14" customFormat="1" ht="18.75" customHeight="1">
      <c r="A32" s="223" t="s">
        <v>555</v>
      </c>
      <c r="B32" s="224">
        <v>2892</v>
      </c>
      <c r="C32" s="225">
        <v>2</v>
      </c>
      <c r="D32" s="241">
        <v>0.07</v>
      </c>
      <c r="E32" s="224">
        <v>10497</v>
      </c>
      <c r="F32" s="225">
        <v>-130</v>
      </c>
      <c r="G32" s="241">
        <v>-1.22</v>
      </c>
      <c r="H32" s="225">
        <v>66</v>
      </c>
      <c r="I32" s="227">
        <f>H32/$X32*1000</f>
        <v>6.274360680673068</v>
      </c>
      <c r="J32" s="225">
        <v>116</v>
      </c>
      <c r="K32" s="244">
        <f>J32/E32*1000</f>
        <v>11.050776412308277</v>
      </c>
      <c r="L32" s="228">
        <f>H32-J32</f>
        <v>-50</v>
      </c>
      <c r="M32" s="279">
        <f>L32/$X32*1000</f>
        <v>-4.753303545964445</v>
      </c>
      <c r="N32" s="261">
        <v>263</v>
      </c>
      <c r="O32" s="227">
        <f>N32/$X32*1000</f>
        <v>25.002376651772984</v>
      </c>
      <c r="P32" s="255">
        <v>347</v>
      </c>
      <c r="Q32" s="227">
        <f>P32/$X32*1000</f>
        <v>32.987926608993256</v>
      </c>
      <c r="R32" s="225">
        <f>N32-P32</f>
        <v>-84</v>
      </c>
      <c r="S32" s="227">
        <f>R32/$X32*1000</f>
        <v>-7.985549957220268</v>
      </c>
      <c r="T32" s="225">
        <v>35</v>
      </c>
      <c r="U32" s="225">
        <v>19</v>
      </c>
      <c r="V32" s="34">
        <v>1</v>
      </c>
      <c r="X32" s="27">
        <v>10519</v>
      </c>
    </row>
    <row r="33" spans="1:24" s="14" customFormat="1" ht="18.75" customHeight="1">
      <c r="A33" s="237">
        <v>14</v>
      </c>
      <c r="B33" s="238">
        <v>2895</v>
      </c>
      <c r="C33" s="239">
        <f>B33-B32</f>
        <v>3</v>
      </c>
      <c r="D33" s="241">
        <f>C33/B32*100</f>
        <v>0.1037344398340249</v>
      </c>
      <c r="E33" s="238">
        <v>10419</v>
      </c>
      <c r="F33" s="239">
        <f>E33-E32</f>
        <v>-78</v>
      </c>
      <c r="G33" s="241">
        <f>F33/E32*100</f>
        <v>-0.7430694484138326</v>
      </c>
      <c r="H33" s="239">
        <v>65</v>
      </c>
      <c r="I33" s="242">
        <f>H33/$X33*1000</f>
        <v>6.23561013046815</v>
      </c>
      <c r="J33" s="239">
        <v>100</v>
      </c>
      <c r="K33" s="244">
        <f>J33/E33*1000</f>
        <v>9.597850081581726</v>
      </c>
      <c r="L33" s="243">
        <f>H33-J33</f>
        <v>-35</v>
      </c>
      <c r="M33" s="280">
        <f>L33/$X33*1000</f>
        <v>-3.357636224098235</v>
      </c>
      <c r="N33" s="264">
        <v>255</v>
      </c>
      <c r="O33" s="242">
        <f>N33/$X33*1000</f>
        <v>24.462778204144282</v>
      </c>
      <c r="P33" s="31">
        <v>287</v>
      </c>
      <c r="Q33" s="242">
        <f>P33/$X33*1000</f>
        <v>27.532617037605526</v>
      </c>
      <c r="R33" s="239">
        <f>N33-P33</f>
        <v>-32</v>
      </c>
      <c r="S33" s="242">
        <f>R33/$X33*1000</f>
        <v>-3.0698388334612434</v>
      </c>
      <c r="T33" s="239">
        <v>39</v>
      </c>
      <c r="U33" s="239">
        <v>16</v>
      </c>
      <c r="V33" s="257">
        <v>1</v>
      </c>
      <c r="X33" s="27">
        <v>10424</v>
      </c>
    </row>
    <row r="34" spans="1:24" s="14" customFormat="1" ht="18.75" customHeight="1">
      <c r="A34" s="237">
        <v>15</v>
      </c>
      <c r="B34" s="238">
        <v>2924</v>
      </c>
      <c r="C34" s="239">
        <f>B34-B33</f>
        <v>29</v>
      </c>
      <c r="D34" s="241">
        <f>C34/B33*100</f>
        <v>1.001727115716753</v>
      </c>
      <c r="E34" s="238">
        <v>10342</v>
      </c>
      <c r="F34" s="239">
        <f>E34-E33</f>
        <v>-77</v>
      </c>
      <c r="G34" s="241">
        <f>F34/E33*100</f>
        <v>-0.7390344562817929</v>
      </c>
      <c r="H34" s="239">
        <v>69</v>
      </c>
      <c r="I34" s="242">
        <f>H34/$X34*1000</f>
        <v>6.6698888351860806</v>
      </c>
      <c r="J34" s="239">
        <v>119</v>
      </c>
      <c r="K34" s="244">
        <f>J34/E34*1000</f>
        <v>11.506478437439567</v>
      </c>
      <c r="L34" s="243">
        <f>H34-J34</f>
        <v>-50</v>
      </c>
      <c r="M34" s="280">
        <f>L34/$X34*1000</f>
        <v>-4.833252779120348</v>
      </c>
      <c r="N34" s="264">
        <v>295</v>
      </c>
      <c r="O34" s="242">
        <f>N34/$X34*1000</f>
        <v>28.516191396810054</v>
      </c>
      <c r="P34" s="31">
        <v>328</v>
      </c>
      <c r="Q34" s="242">
        <f>P34/$X34*1000</f>
        <v>31.70613823102948</v>
      </c>
      <c r="R34" s="239">
        <f>N34-P34</f>
        <v>-33</v>
      </c>
      <c r="S34" s="242">
        <f>R34/$X34*1000</f>
        <v>-3.1899468342194295</v>
      </c>
      <c r="T34" s="239">
        <v>31</v>
      </c>
      <c r="U34" s="239">
        <v>19</v>
      </c>
      <c r="V34" s="257">
        <v>2</v>
      </c>
      <c r="X34" s="27">
        <v>10345</v>
      </c>
    </row>
    <row r="35" spans="1:24" s="17" customFormat="1" ht="18.75" customHeight="1">
      <c r="A35" s="237">
        <v>16</v>
      </c>
      <c r="B35" s="238">
        <v>2941</v>
      </c>
      <c r="C35" s="239">
        <f>B35-B34</f>
        <v>17</v>
      </c>
      <c r="D35" s="241">
        <f>C35/B34*100</f>
        <v>0.5813953488372093</v>
      </c>
      <c r="E35" s="238">
        <v>10199</v>
      </c>
      <c r="F35" s="239">
        <f>E35-E34</f>
        <v>-143</v>
      </c>
      <c r="G35" s="241">
        <f>F35/E34*100</f>
        <v>-1.3827112744150067</v>
      </c>
      <c r="H35" s="239">
        <v>59</v>
      </c>
      <c r="I35" s="244">
        <f>H35/$X35*1000</f>
        <v>5.763970300898789</v>
      </c>
      <c r="J35" s="239">
        <v>104</v>
      </c>
      <c r="K35" s="244">
        <f>J35/E35*1000</f>
        <v>10.197078144916167</v>
      </c>
      <c r="L35" s="243">
        <f>H35-J35</f>
        <v>-45</v>
      </c>
      <c r="M35" s="280">
        <f>L35/$X35*1000</f>
        <v>-4.396248534583822</v>
      </c>
      <c r="N35" s="264">
        <v>226</v>
      </c>
      <c r="O35" s="242">
        <f>N35/$X35*1000</f>
        <v>22.078937084798753</v>
      </c>
      <c r="P35" s="31">
        <v>311</v>
      </c>
      <c r="Q35" s="242">
        <f>P35/$X35*1000</f>
        <v>30.38296209456819</v>
      </c>
      <c r="R35" s="239">
        <f>N35-P35</f>
        <v>-85</v>
      </c>
      <c r="S35" s="242">
        <f>R35/$X35*1000</f>
        <v>-8.304025009769441</v>
      </c>
      <c r="T35" s="239">
        <v>38</v>
      </c>
      <c r="U35" s="239">
        <v>20</v>
      </c>
      <c r="V35" s="257">
        <v>1</v>
      </c>
      <c r="X35" s="28">
        <v>10236</v>
      </c>
    </row>
    <row r="36" spans="1:22" s="16" customFormat="1" ht="18.75" customHeight="1">
      <c r="A36" s="245">
        <v>17</v>
      </c>
      <c r="B36" s="246">
        <f>B48</f>
        <v>2902</v>
      </c>
      <c r="C36" s="247">
        <f>B36-B35</f>
        <v>-39</v>
      </c>
      <c r="D36" s="240">
        <f>C36/B35*100</f>
        <v>-1.3260795647738866</v>
      </c>
      <c r="E36" s="246">
        <f>E48</f>
        <v>10124</v>
      </c>
      <c r="F36" s="247">
        <f>E36-E35</f>
        <v>-75</v>
      </c>
      <c r="G36" s="240">
        <f>F36/E35*100</f>
        <v>-0.7353662123737621</v>
      </c>
      <c r="H36" s="248">
        <f>SUM(H37:H48)</f>
        <v>57</v>
      </c>
      <c r="I36" s="249">
        <f>H36/E46*1000</f>
        <v>5.621856198836177</v>
      </c>
      <c r="J36" s="248">
        <f>SUM(J37:J48)</f>
        <v>111</v>
      </c>
      <c r="K36" s="249">
        <f>J36/E36*1000</f>
        <v>10.96404583168708</v>
      </c>
      <c r="L36" s="250">
        <f aca="true" t="shared" si="4" ref="L36:L48">H36-J36</f>
        <v>-54</v>
      </c>
      <c r="M36" s="282">
        <f>L36/E46*1000</f>
        <v>-5.3259690304763785</v>
      </c>
      <c r="N36" s="278">
        <f>SUM(N37:N48)</f>
        <v>227</v>
      </c>
      <c r="O36" s="251">
        <f>N36/E46*1000</f>
        <v>22.388795739224776</v>
      </c>
      <c r="P36" s="258">
        <f>SUM(P37:P48)</f>
        <v>265</v>
      </c>
      <c r="Q36" s="251">
        <f>P36/E46*1000</f>
        <v>26.136699871782227</v>
      </c>
      <c r="R36" s="248">
        <f aca="true" t="shared" si="5" ref="R36:R48">N36-P36</f>
        <v>-38</v>
      </c>
      <c r="S36" s="251">
        <f>R36/E46*1000</f>
        <v>-3.7479041325574514</v>
      </c>
      <c r="T36" s="248">
        <f>SUM(T37:T48)</f>
        <v>35</v>
      </c>
      <c r="U36" s="248">
        <f>SUM(U37:U48)</f>
        <v>10</v>
      </c>
      <c r="V36" s="259">
        <f>SUM(V37:V48)</f>
        <v>0</v>
      </c>
    </row>
    <row r="37" spans="1:22" s="17" customFormat="1" ht="18.75" customHeight="1">
      <c r="A37" s="252" t="s">
        <v>481</v>
      </c>
      <c r="B37" s="238">
        <v>2946</v>
      </c>
      <c r="C37" s="32">
        <f>B37-B35</f>
        <v>5</v>
      </c>
      <c r="D37" s="253"/>
      <c r="E37" s="238">
        <v>10210</v>
      </c>
      <c r="F37" s="32">
        <f>E37-E35</f>
        <v>11</v>
      </c>
      <c r="G37" s="241"/>
      <c r="H37" s="239">
        <v>5</v>
      </c>
      <c r="I37" s="244"/>
      <c r="J37" s="239">
        <v>14</v>
      </c>
      <c r="K37" s="244"/>
      <c r="L37" s="243">
        <f t="shared" si="4"/>
        <v>-9</v>
      </c>
      <c r="M37" s="280"/>
      <c r="N37" s="264">
        <v>10</v>
      </c>
      <c r="O37" s="242"/>
      <c r="P37" s="31">
        <v>23</v>
      </c>
      <c r="Q37" s="242"/>
      <c r="R37" s="239">
        <f t="shared" si="5"/>
        <v>-13</v>
      </c>
      <c r="S37" s="242"/>
      <c r="T37" s="239">
        <v>2</v>
      </c>
      <c r="U37" s="239">
        <v>2</v>
      </c>
      <c r="V37" s="260">
        <v>0</v>
      </c>
    </row>
    <row r="38" spans="1:22" s="17" customFormat="1" ht="18.75" customHeight="1">
      <c r="A38" s="254" t="s">
        <v>420</v>
      </c>
      <c r="B38" s="238">
        <v>2948</v>
      </c>
      <c r="C38" s="32">
        <f aca="true" t="shared" si="6" ref="C38:C48">B38-B37</f>
        <v>2</v>
      </c>
      <c r="D38" s="241"/>
      <c r="E38" s="238">
        <v>10188</v>
      </c>
      <c r="F38" s="32">
        <f aca="true" t="shared" si="7" ref="F38:F48">E38-E37</f>
        <v>-22</v>
      </c>
      <c r="G38" s="241"/>
      <c r="H38" s="239">
        <v>6</v>
      </c>
      <c r="I38" s="244"/>
      <c r="J38" s="239">
        <v>10</v>
      </c>
      <c r="K38" s="244"/>
      <c r="L38" s="243">
        <f t="shared" si="4"/>
        <v>-4</v>
      </c>
      <c r="M38" s="280"/>
      <c r="N38" s="264">
        <v>21</v>
      </c>
      <c r="O38" s="242"/>
      <c r="P38" s="31">
        <v>32</v>
      </c>
      <c r="Q38" s="242"/>
      <c r="R38" s="239">
        <f t="shared" si="5"/>
        <v>-11</v>
      </c>
      <c r="S38" s="242"/>
      <c r="T38" s="239">
        <v>3</v>
      </c>
      <c r="U38" s="239">
        <v>0</v>
      </c>
      <c r="V38" s="257">
        <v>0</v>
      </c>
    </row>
    <row r="39" spans="1:22" s="17" customFormat="1" ht="18.75" customHeight="1">
      <c r="A39" s="254" t="s">
        <v>421</v>
      </c>
      <c r="B39" s="238">
        <v>2945</v>
      </c>
      <c r="C39" s="32">
        <f t="shared" si="6"/>
        <v>-3</v>
      </c>
      <c r="D39" s="241"/>
      <c r="E39" s="238">
        <v>10173</v>
      </c>
      <c r="F39" s="32">
        <f t="shared" si="7"/>
        <v>-15</v>
      </c>
      <c r="G39" s="241"/>
      <c r="H39" s="239">
        <v>8</v>
      </c>
      <c r="I39" s="244"/>
      <c r="J39" s="239">
        <v>9</v>
      </c>
      <c r="K39" s="244"/>
      <c r="L39" s="243">
        <f t="shared" si="4"/>
        <v>-1</v>
      </c>
      <c r="M39" s="280"/>
      <c r="N39" s="264">
        <v>46</v>
      </c>
      <c r="O39" s="242"/>
      <c r="P39" s="31">
        <v>38</v>
      </c>
      <c r="Q39" s="242"/>
      <c r="R39" s="239">
        <f t="shared" si="5"/>
        <v>8</v>
      </c>
      <c r="S39" s="242"/>
      <c r="T39" s="239">
        <v>4</v>
      </c>
      <c r="U39" s="239">
        <v>1</v>
      </c>
      <c r="V39" s="257">
        <v>0</v>
      </c>
    </row>
    <row r="40" spans="1:22" s="17" customFormat="1" ht="18.75" customHeight="1">
      <c r="A40" s="254" t="s">
        <v>19</v>
      </c>
      <c r="B40" s="238">
        <v>2948</v>
      </c>
      <c r="C40" s="32">
        <f t="shared" si="6"/>
        <v>3</v>
      </c>
      <c r="D40" s="241"/>
      <c r="E40" s="238">
        <v>10180</v>
      </c>
      <c r="F40" s="32">
        <f t="shared" si="7"/>
        <v>7</v>
      </c>
      <c r="G40" s="241"/>
      <c r="H40" s="239">
        <v>5</v>
      </c>
      <c r="I40" s="244"/>
      <c r="J40" s="239">
        <v>5</v>
      </c>
      <c r="K40" s="244"/>
      <c r="L40" s="243">
        <f t="shared" si="4"/>
        <v>0</v>
      </c>
      <c r="M40" s="280"/>
      <c r="N40" s="264">
        <v>30</v>
      </c>
      <c r="O40" s="242"/>
      <c r="P40" s="31">
        <v>37</v>
      </c>
      <c r="Q40" s="242"/>
      <c r="R40" s="239">
        <f t="shared" si="5"/>
        <v>-7</v>
      </c>
      <c r="S40" s="242"/>
      <c r="T40" s="239">
        <v>2</v>
      </c>
      <c r="U40" s="239">
        <v>0</v>
      </c>
      <c r="V40" s="257">
        <v>0</v>
      </c>
    </row>
    <row r="41" spans="1:22" s="17" customFormat="1" ht="18.75" customHeight="1">
      <c r="A41" s="254" t="s">
        <v>20</v>
      </c>
      <c r="B41" s="238">
        <v>2949</v>
      </c>
      <c r="C41" s="32">
        <f t="shared" si="6"/>
        <v>1</v>
      </c>
      <c r="D41" s="241"/>
      <c r="E41" s="238">
        <v>10173</v>
      </c>
      <c r="F41" s="32">
        <f t="shared" si="7"/>
        <v>-7</v>
      </c>
      <c r="G41" s="241"/>
      <c r="H41" s="239">
        <v>9</v>
      </c>
      <c r="I41" s="244"/>
      <c r="J41" s="239">
        <v>8</v>
      </c>
      <c r="K41" s="244"/>
      <c r="L41" s="243">
        <f t="shared" si="4"/>
        <v>1</v>
      </c>
      <c r="M41" s="280"/>
      <c r="N41" s="264">
        <v>29</v>
      </c>
      <c r="O41" s="242"/>
      <c r="P41" s="31">
        <v>17</v>
      </c>
      <c r="Q41" s="242"/>
      <c r="R41" s="239">
        <f t="shared" si="5"/>
        <v>12</v>
      </c>
      <c r="S41" s="242"/>
      <c r="T41" s="239">
        <v>3</v>
      </c>
      <c r="U41" s="239">
        <v>0</v>
      </c>
      <c r="V41" s="257">
        <v>0</v>
      </c>
    </row>
    <row r="42" spans="1:22" s="17" customFormat="1" ht="18.75" customHeight="1">
      <c r="A42" s="254" t="s">
        <v>21</v>
      </c>
      <c r="B42" s="238">
        <v>2955</v>
      </c>
      <c r="C42" s="32">
        <f t="shared" si="6"/>
        <v>6</v>
      </c>
      <c r="D42" s="241"/>
      <c r="E42" s="238">
        <v>10186</v>
      </c>
      <c r="F42" s="32">
        <f t="shared" si="7"/>
        <v>13</v>
      </c>
      <c r="G42" s="241"/>
      <c r="H42" s="239">
        <v>3</v>
      </c>
      <c r="I42" s="244"/>
      <c r="J42" s="239">
        <v>10</v>
      </c>
      <c r="K42" s="244"/>
      <c r="L42" s="243">
        <f t="shared" si="4"/>
        <v>-7</v>
      </c>
      <c r="M42" s="280"/>
      <c r="N42" s="264">
        <v>17</v>
      </c>
      <c r="O42" s="242"/>
      <c r="P42" s="31">
        <v>17</v>
      </c>
      <c r="Q42" s="242"/>
      <c r="R42" s="239">
        <f t="shared" si="5"/>
        <v>0</v>
      </c>
      <c r="S42" s="242"/>
      <c r="T42" s="239">
        <v>4</v>
      </c>
      <c r="U42" s="239">
        <v>0</v>
      </c>
      <c r="V42" s="257">
        <v>0</v>
      </c>
    </row>
    <row r="43" spans="1:22" s="17" customFormat="1" ht="18.75" customHeight="1">
      <c r="A43" s="254" t="s">
        <v>22</v>
      </c>
      <c r="B43" s="238">
        <v>2956</v>
      </c>
      <c r="C43" s="32">
        <f t="shared" si="6"/>
        <v>1</v>
      </c>
      <c r="D43" s="241"/>
      <c r="E43" s="238">
        <v>10179</v>
      </c>
      <c r="F43" s="32">
        <f t="shared" si="7"/>
        <v>-7</v>
      </c>
      <c r="G43" s="241"/>
      <c r="H43" s="239">
        <v>3</v>
      </c>
      <c r="I43" s="244"/>
      <c r="J43" s="239">
        <v>7</v>
      </c>
      <c r="K43" s="244"/>
      <c r="L43" s="243">
        <f t="shared" si="4"/>
        <v>-4</v>
      </c>
      <c r="M43" s="280"/>
      <c r="N43" s="264">
        <v>12</v>
      </c>
      <c r="O43" s="242"/>
      <c r="P43" s="31">
        <v>28</v>
      </c>
      <c r="Q43" s="242"/>
      <c r="R43" s="239">
        <f t="shared" si="5"/>
        <v>-16</v>
      </c>
      <c r="S43" s="242"/>
      <c r="T43" s="239">
        <v>4</v>
      </c>
      <c r="U43" s="239">
        <v>3</v>
      </c>
      <c r="V43" s="257">
        <v>0</v>
      </c>
    </row>
    <row r="44" spans="1:22" s="17" customFormat="1" ht="18.75" customHeight="1">
      <c r="A44" s="254" t="s">
        <v>23</v>
      </c>
      <c r="B44" s="238">
        <v>2958</v>
      </c>
      <c r="C44" s="32">
        <f t="shared" si="6"/>
        <v>2</v>
      </c>
      <c r="D44" s="241"/>
      <c r="E44" s="238">
        <v>10159</v>
      </c>
      <c r="F44" s="32">
        <f t="shared" si="7"/>
        <v>-20</v>
      </c>
      <c r="G44" s="241"/>
      <c r="H44" s="239">
        <v>4</v>
      </c>
      <c r="I44" s="244"/>
      <c r="J44" s="239">
        <v>4</v>
      </c>
      <c r="K44" s="244"/>
      <c r="L44" s="243">
        <f t="shared" si="4"/>
        <v>0</v>
      </c>
      <c r="M44" s="280"/>
      <c r="N44" s="264">
        <v>5</v>
      </c>
      <c r="O44" s="242"/>
      <c r="P44" s="31">
        <v>11</v>
      </c>
      <c r="Q44" s="242"/>
      <c r="R44" s="239">
        <f t="shared" si="5"/>
        <v>-6</v>
      </c>
      <c r="S44" s="242"/>
      <c r="T44" s="239">
        <v>0</v>
      </c>
      <c r="U44" s="239">
        <v>3</v>
      </c>
      <c r="V44" s="260">
        <v>0</v>
      </c>
    </row>
    <row r="45" spans="1:22" s="17" customFormat="1" ht="18.75" customHeight="1">
      <c r="A45" s="254" t="s">
        <v>24</v>
      </c>
      <c r="B45" s="238">
        <v>2960</v>
      </c>
      <c r="C45" s="32">
        <f t="shared" si="6"/>
        <v>2</v>
      </c>
      <c r="D45" s="241"/>
      <c r="E45" s="238">
        <v>10153</v>
      </c>
      <c r="F45" s="32">
        <f t="shared" si="7"/>
        <v>-6</v>
      </c>
      <c r="G45" s="241"/>
      <c r="H45" s="239">
        <v>4</v>
      </c>
      <c r="I45" s="244"/>
      <c r="J45" s="239">
        <v>8</v>
      </c>
      <c r="K45" s="244"/>
      <c r="L45" s="243">
        <f t="shared" si="4"/>
        <v>-4</v>
      </c>
      <c r="M45" s="280"/>
      <c r="N45" s="264">
        <v>12</v>
      </c>
      <c r="O45" s="242"/>
      <c r="P45" s="31">
        <v>17</v>
      </c>
      <c r="Q45" s="242"/>
      <c r="R45" s="239">
        <f t="shared" si="5"/>
        <v>-5</v>
      </c>
      <c r="S45" s="242"/>
      <c r="T45" s="239">
        <v>5</v>
      </c>
      <c r="U45" s="239">
        <v>1</v>
      </c>
      <c r="V45" s="257">
        <v>0</v>
      </c>
    </row>
    <row r="46" spans="1:22" s="17" customFormat="1" ht="18.75" customHeight="1">
      <c r="A46" s="254" t="s">
        <v>25</v>
      </c>
      <c r="B46" s="238">
        <v>2901</v>
      </c>
      <c r="C46" s="32">
        <f t="shared" si="6"/>
        <v>-59</v>
      </c>
      <c r="D46" s="241"/>
      <c r="E46" s="238">
        <v>10139</v>
      </c>
      <c r="F46" s="32">
        <f t="shared" si="7"/>
        <v>-14</v>
      </c>
      <c r="G46" s="241"/>
      <c r="H46" s="239">
        <v>5</v>
      </c>
      <c r="I46" s="244"/>
      <c r="J46" s="239">
        <v>11</v>
      </c>
      <c r="K46" s="244"/>
      <c r="L46" s="243">
        <f t="shared" si="4"/>
        <v>-6</v>
      </c>
      <c r="M46" s="280"/>
      <c r="N46" s="264">
        <v>11</v>
      </c>
      <c r="O46" s="242"/>
      <c r="P46" s="31">
        <v>14</v>
      </c>
      <c r="Q46" s="242"/>
      <c r="R46" s="239">
        <f t="shared" si="5"/>
        <v>-3</v>
      </c>
      <c r="S46" s="242"/>
      <c r="T46" s="239">
        <v>1</v>
      </c>
      <c r="U46" s="239">
        <v>0</v>
      </c>
      <c r="V46" s="257">
        <v>0</v>
      </c>
    </row>
    <row r="47" spans="1:22" s="17" customFormat="1" ht="18.75" customHeight="1">
      <c r="A47" s="254" t="s">
        <v>26</v>
      </c>
      <c r="B47" s="238">
        <v>2898</v>
      </c>
      <c r="C47" s="32">
        <f t="shared" si="6"/>
        <v>-3</v>
      </c>
      <c r="D47" s="241"/>
      <c r="E47" s="238">
        <v>10130</v>
      </c>
      <c r="F47" s="32">
        <f t="shared" si="7"/>
        <v>-9</v>
      </c>
      <c r="G47" s="241"/>
      <c r="H47" s="239">
        <v>2</v>
      </c>
      <c r="I47" s="244"/>
      <c r="J47" s="239">
        <v>11</v>
      </c>
      <c r="K47" s="244"/>
      <c r="L47" s="243">
        <f t="shared" si="4"/>
        <v>-9</v>
      </c>
      <c r="M47" s="280"/>
      <c r="N47" s="264">
        <v>16</v>
      </c>
      <c r="O47" s="242"/>
      <c r="P47" s="31">
        <v>13</v>
      </c>
      <c r="Q47" s="242"/>
      <c r="R47" s="239">
        <f t="shared" si="5"/>
        <v>3</v>
      </c>
      <c r="S47" s="242"/>
      <c r="T47" s="239">
        <v>3</v>
      </c>
      <c r="U47" s="239">
        <v>0</v>
      </c>
      <c r="V47" s="260">
        <v>0</v>
      </c>
    </row>
    <row r="48" spans="1:22" s="17" customFormat="1" ht="18.75" customHeight="1">
      <c r="A48" s="229" t="s">
        <v>27</v>
      </c>
      <c r="B48" s="230">
        <v>2902</v>
      </c>
      <c r="C48" s="231">
        <f t="shared" si="6"/>
        <v>4</v>
      </c>
      <c r="D48" s="232"/>
      <c r="E48" s="230">
        <v>10124</v>
      </c>
      <c r="F48" s="231">
        <f t="shared" si="7"/>
        <v>-6</v>
      </c>
      <c r="G48" s="232"/>
      <c r="H48" s="233">
        <v>3</v>
      </c>
      <c r="I48" s="234"/>
      <c r="J48" s="233">
        <v>14</v>
      </c>
      <c r="K48" s="234"/>
      <c r="L48" s="235">
        <f t="shared" si="4"/>
        <v>-11</v>
      </c>
      <c r="M48" s="283"/>
      <c r="N48" s="262">
        <v>18</v>
      </c>
      <c r="O48" s="236"/>
      <c r="P48" s="37">
        <v>18</v>
      </c>
      <c r="Q48" s="236"/>
      <c r="R48" s="233">
        <f t="shared" si="5"/>
        <v>0</v>
      </c>
      <c r="S48" s="236"/>
      <c r="T48" s="233">
        <v>4</v>
      </c>
      <c r="U48" s="233">
        <v>0</v>
      </c>
      <c r="V48" s="256">
        <v>0</v>
      </c>
    </row>
    <row r="49" spans="1:15" s="18" customFormat="1" ht="11.25" customHeight="1">
      <c r="A49" s="18" t="s">
        <v>407</v>
      </c>
      <c r="B49" s="19"/>
      <c r="O49" s="20"/>
    </row>
    <row r="50" spans="1:18" s="18" customFormat="1" ht="11.25" customHeight="1">
      <c r="A50" s="18" t="s">
        <v>422</v>
      </c>
      <c r="O50" s="20"/>
      <c r="R50" s="21"/>
    </row>
    <row r="51" spans="1:15" s="18" customFormat="1" ht="11.25" customHeight="1">
      <c r="A51" s="18" t="s">
        <v>423</v>
      </c>
      <c r="O51" s="20"/>
    </row>
    <row r="52" spans="1:15" s="18" customFormat="1" ht="11.25" customHeight="1">
      <c r="A52" s="18" t="s">
        <v>479</v>
      </c>
      <c r="O52" s="318"/>
    </row>
    <row r="53" spans="1:15" s="18" customFormat="1" ht="11.25" customHeight="1">
      <c r="A53" s="18" t="s">
        <v>413</v>
      </c>
      <c r="O53" s="20"/>
    </row>
    <row r="54" spans="1:15" s="18" customFormat="1" ht="11.25" customHeight="1">
      <c r="A54" s="18" t="s">
        <v>424</v>
      </c>
      <c r="O54" s="20"/>
    </row>
  </sheetData>
  <mergeCells count="32">
    <mergeCell ref="U29:U31"/>
    <mergeCell ref="P30:Q30"/>
    <mergeCell ref="E29:G30"/>
    <mergeCell ref="R30:S30"/>
    <mergeCell ref="N29:S29"/>
    <mergeCell ref="T29:T31"/>
    <mergeCell ref="H30:I30"/>
    <mergeCell ref="J30:K30"/>
    <mergeCell ref="L30:M30"/>
    <mergeCell ref="N30:O30"/>
    <mergeCell ref="V29:V31"/>
    <mergeCell ref="A2:B2"/>
    <mergeCell ref="A27:B27"/>
    <mergeCell ref="H29:M29"/>
    <mergeCell ref="J5:K5"/>
    <mergeCell ref="L5:M5"/>
    <mergeCell ref="B4:D5"/>
    <mergeCell ref="E4:G5"/>
    <mergeCell ref="A29:A31"/>
    <mergeCell ref="B29:D30"/>
    <mergeCell ref="A4:A6"/>
    <mergeCell ref="N5:O5"/>
    <mergeCell ref="P5:Q5"/>
    <mergeCell ref="R5:S5"/>
    <mergeCell ref="N4:S4"/>
    <mergeCell ref="H5:I5"/>
    <mergeCell ref="H4:M4"/>
    <mergeCell ref="V4:V6"/>
    <mergeCell ref="J1:M1"/>
    <mergeCell ref="N1:O1"/>
    <mergeCell ref="T4:T6"/>
    <mergeCell ref="U4:U6"/>
  </mergeCells>
  <printOptions/>
  <pageMargins left="0.59" right="0.31" top="0.77" bottom="1" header="0.37" footer="0.512"/>
  <pageSetup horizontalDpi="300" verticalDpi="300" orientation="portrait" paperSize="9" scale="79" r:id="rId1"/>
  <colBreaks count="2" manualBreakCount="2">
    <brk id="13" max="53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2007-04-13T06:38:29Z</cp:lastPrinted>
  <dcterms:created xsi:type="dcterms:W3CDTF">1997-01-08T22:48:59Z</dcterms:created>
  <dcterms:modified xsi:type="dcterms:W3CDTF">2007-12-07T00:16:31Z</dcterms:modified>
  <cp:category/>
  <cp:version/>
  <cp:contentType/>
  <cp:contentStatus/>
</cp:coreProperties>
</file>